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0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desc-my.sharepoint.com/personal/00100865950_udesc_br/Documents/PDI UDESC 2027-2030/"/>
    </mc:Choice>
  </mc:AlternateContent>
  <xr:revisionPtr revIDLastSave="37" documentId="8_{9212D85F-7DC2-498C-9D52-8D4240060FB3}" xr6:coauthVersionLast="47" xr6:coauthVersionMax="47" xr10:uidLastSave="{A7493D24-06CC-497C-B7DC-AE2C90E4C3FE}"/>
  <bookViews>
    <workbookView xWindow="-110" yWindow="-110" windowWidth="19420" windowHeight="10300" firstSheet="3" activeTab="3" xr2:uid="{00000000-000D-0000-FFFF-FFFF00000000}"/>
  </bookViews>
  <sheets>
    <sheet name="Instruções" sheetId="1" r:id="rId1"/>
    <sheet name="Conceitos" sheetId="2" r:id="rId2"/>
    <sheet name="Fatores Internos" sheetId="3" r:id="rId3"/>
    <sheet name="Fatores Externos" sheetId="4" r:id="rId4"/>
    <sheet name="Resultado Gráfico" sheetId="5" r:id="rId5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8" i="3" l="1"/>
  <c r="Y8" i="3"/>
  <c r="P9" i="3"/>
  <c r="Y9" i="3"/>
  <c r="P84" i="3"/>
  <c r="N82" i="3" s="1"/>
  <c r="O82" i="3" s="1"/>
  <c r="P83" i="3"/>
  <c r="N81" i="3" s="1"/>
  <c r="O81" i="3" s="1"/>
  <c r="P82" i="3"/>
  <c r="N80" i="3" s="1"/>
  <c r="O80" i="3" s="1"/>
  <c r="P81" i="3"/>
  <c r="N79" i="3" s="1"/>
  <c r="O79" i="3" s="1"/>
  <c r="P80" i="3"/>
  <c r="N78" i="3" s="1"/>
  <c r="O78" i="3" s="1"/>
  <c r="P79" i="3"/>
  <c r="N77" i="3" s="1"/>
  <c r="O77" i="3" s="1"/>
  <c r="P78" i="3"/>
  <c r="N76" i="3" s="1"/>
  <c r="O76" i="3" s="1"/>
  <c r="P77" i="3"/>
  <c r="N75" i="3" s="1"/>
  <c r="O75" i="3" s="1"/>
  <c r="P76" i="3"/>
  <c r="N74" i="3" s="1"/>
  <c r="O74" i="3" s="1"/>
  <c r="P75" i="3"/>
  <c r="N73" i="3" s="1"/>
  <c r="O73" i="3" s="1"/>
  <c r="P74" i="3"/>
  <c r="N72" i="3" s="1"/>
  <c r="O72" i="3" s="1"/>
  <c r="P73" i="3"/>
  <c r="N71" i="3" s="1"/>
  <c r="O71" i="3" s="1"/>
  <c r="P72" i="3"/>
  <c r="N70" i="3" s="1"/>
  <c r="O70" i="3" s="1"/>
  <c r="P71" i="3"/>
  <c r="N69" i="3" s="1"/>
  <c r="O69" i="3" s="1"/>
  <c r="P70" i="3"/>
  <c r="N68" i="3" s="1"/>
  <c r="O68" i="3" s="1"/>
  <c r="P69" i="3"/>
  <c r="N67" i="3" s="1"/>
  <c r="O67" i="3" s="1"/>
  <c r="P68" i="3"/>
  <c r="N66" i="3" s="1"/>
  <c r="O66" i="3" s="1"/>
  <c r="P67" i="3"/>
  <c r="N65" i="3" s="1"/>
  <c r="O65" i="3" s="1"/>
  <c r="P66" i="3"/>
  <c r="N64" i="3" s="1"/>
  <c r="O64" i="3" s="1"/>
  <c r="P65" i="3"/>
  <c r="N63" i="3" s="1"/>
  <c r="O63" i="3" s="1"/>
  <c r="P64" i="3"/>
  <c r="N62" i="3" s="1"/>
  <c r="O62" i="3" s="1"/>
  <c r="P63" i="3"/>
  <c r="N61" i="3" s="1"/>
  <c r="O61" i="3" s="1"/>
  <c r="P62" i="3"/>
  <c r="N60" i="3" s="1"/>
  <c r="O60" i="3" s="1"/>
  <c r="P61" i="3"/>
  <c r="N59" i="3" s="1"/>
  <c r="O59" i="3" s="1"/>
  <c r="P60" i="3"/>
  <c r="N58" i="3" s="1"/>
  <c r="O58" i="3" s="1"/>
  <c r="P59" i="3"/>
  <c r="N57" i="3" s="1"/>
  <c r="O57" i="3" s="1"/>
  <c r="P58" i="3"/>
  <c r="N56" i="3" s="1"/>
  <c r="O56" i="3" s="1"/>
  <c r="P57" i="3"/>
  <c r="N55" i="3" s="1"/>
  <c r="O55" i="3" s="1"/>
  <c r="P56" i="3"/>
  <c r="N54" i="3" s="1"/>
  <c r="O54" i="3" s="1"/>
  <c r="P55" i="3"/>
  <c r="N53" i="3" s="1"/>
  <c r="O53" i="3" s="1"/>
  <c r="P54" i="3"/>
  <c r="N52" i="3" s="1"/>
  <c r="O52" i="3" s="1"/>
  <c r="P53" i="3"/>
  <c r="N51" i="3" s="1"/>
  <c r="O51" i="3" s="1"/>
  <c r="P52" i="3"/>
  <c r="N50" i="3" s="1"/>
  <c r="O50" i="3" s="1"/>
  <c r="P51" i="3"/>
  <c r="N49" i="3" s="1"/>
  <c r="O49" i="3" s="1"/>
  <c r="P50" i="3"/>
  <c r="N48" i="3" s="1"/>
  <c r="O48" i="3" s="1"/>
  <c r="P49" i="3"/>
  <c r="N47" i="3" s="1"/>
  <c r="O47" i="3" s="1"/>
  <c r="P48" i="3"/>
  <c r="N46" i="3" s="1"/>
  <c r="O46" i="3" s="1"/>
  <c r="P47" i="3"/>
  <c r="N45" i="3" s="1"/>
  <c r="O45" i="3" s="1"/>
  <c r="P46" i="3"/>
  <c r="N44" i="3" s="1"/>
  <c r="O44" i="3" s="1"/>
  <c r="P45" i="3"/>
  <c r="N43" i="3" s="1"/>
  <c r="O43" i="3" s="1"/>
  <c r="P44" i="3"/>
  <c r="N42" i="3" s="1"/>
  <c r="O42" i="3" s="1"/>
  <c r="P43" i="3"/>
  <c r="N41" i="3" s="1"/>
  <c r="O41" i="3" s="1"/>
  <c r="P42" i="3"/>
  <c r="N40" i="3" s="1"/>
  <c r="O40" i="3" s="1"/>
  <c r="P41" i="3"/>
  <c r="N39" i="3" s="1"/>
  <c r="O39" i="3" s="1"/>
  <c r="P40" i="3"/>
  <c r="N38" i="3" s="1"/>
  <c r="O38" i="3" s="1"/>
  <c r="P39" i="3"/>
  <c r="N37" i="3" s="1"/>
  <c r="O37" i="3" s="1"/>
  <c r="P38" i="3"/>
  <c r="N36" i="3" s="1"/>
  <c r="O36" i="3" s="1"/>
  <c r="P37" i="3"/>
  <c r="N35" i="3" s="1"/>
  <c r="O35" i="3" s="1"/>
  <c r="P36" i="3"/>
  <c r="N34" i="3" s="1"/>
  <c r="O34" i="3" s="1"/>
  <c r="P35" i="3"/>
  <c r="N33" i="3" s="1"/>
  <c r="O33" i="3" s="1"/>
  <c r="P34" i="3"/>
  <c r="N32" i="3" s="1"/>
  <c r="O32" i="3" s="1"/>
  <c r="P33" i="3"/>
  <c r="N31" i="3" s="1"/>
  <c r="O31" i="3" s="1"/>
  <c r="P32" i="3"/>
  <c r="N30" i="3" s="1"/>
  <c r="O30" i="3" s="1"/>
  <c r="P31" i="3"/>
  <c r="N29" i="3" s="1"/>
  <c r="O29" i="3" s="1"/>
  <c r="P30" i="3"/>
  <c r="N28" i="3" s="1"/>
  <c r="O28" i="3" s="1"/>
  <c r="P29" i="3"/>
  <c r="N27" i="3" s="1"/>
  <c r="O27" i="3" s="1"/>
  <c r="P28" i="3"/>
  <c r="N26" i="3" s="1"/>
  <c r="O26" i="3" s="1"/>
  <c r="P27" i="3"/>
  <c r="N25" i="3" s="1"/>
  <c r="O25" i="3" s="1"/>
  <c r="P26" i="3"/>
  <c r="N24" i="3" s="1"/>
  <c r="O24" i="3" s="1"/>
  <c r="P25" i="3"/>
  <c r="N23" i="3" s="1"/>
  <c r="O23" i="3" s="1"/>
  <c r="P24" i="3"/>
  <c r="N22" i="3" s="1"/>
  <c r="O22" i="3" s="1"/>
  <c r="P23" i="3"/>
  <c r="N21" i="3" s="1"/>
  <c r="O21" i="3" s="1"/>
  <c r="P22" i="3"/>
  <c r="N20" i="3" s="1"/>
  <c r="O20" i="3" s="1"/>
  <c r="P21" i="3"/>
  <c r="N19" i="3" s="1"/>
  <c r="O19" i="3" s="1"/>
  <c r="P20" i="3"/>
  <c r="N18" i="3" s="1"/>
  <c r="O18" i="3" s="1"/>
  <c r="P19" i="3"/>
  <c r="N17" i="3" s="1"/>
  <c r="O17" i="3" s="1"/>
  <c r="P18" i="3"/>
  <c r="N16" i="3" s="1"/>
  <c r="O16" i="3" s="1"/>
  <c r="P17" i="3"/>
  <c r="N15" i="3" s="1"/>
  <c r="O15" i="3" s="1"/>
  <c r="P16" i="3"/>
  <c r="N14" i="3" s="1"/>
  <c r="O14" i="3" s="1"/>
  <c r="P15" i="3"/>
  <c r="N13" i="3" s="1"/>
  <c r="O13" i="3" s="1"/>
  <c r="P14" i="3"/>
  <c r="N12" i="3" s="1"/>
  <c r="O12" i="3" s="1"/>
  <c r="Y13" i="3"/>
  <c r="P13" i="3"/>
  <c r="N11" i="3" s="1"/>
  <c r="O11" i="3" s="1"/>
  <c r="Y12" i="3"/>
  <c r="P12" i="3"/>
  <c r="N10" i="3" s="1"/>
  <c r="O10" i="3" s="1"/>
  <c r="Y11" i="3"/>
  <c r="P11" i="3"/>
  <c r="N9" i="3" s="1"/>
  <c r="O9" i="3" s="1"/>
  <c r="Y10" i="3"/>
  <c r="P10" i="3"/>
  <c r="N8" i="3" s="1"/>
  <c r="O8" i="3" s="1"/>
  <c r="Y7" i="3"/>
  <c r="P7" i="3"/>
  <c r="N7" i="3" s="1"/>
  <c r="O7" i="3" s="1"/>
  <c r="Y6" i="3"/>
  <c r="P6" i="3"/>
  <c r="N6" i="3" s="1"/>
  <c r="O6" i="3" s="1"/>
  <c r="R29" i="4"/>
  <c r="R30" i="4"/>
  <c r="N30" i="4" s="1"/>
  <c r="O30" i="4" s="1"/>
  <c r="R31" i="4"/>
  <c r="N31" i="4" s="1"/>
  <c r="O31" i="4" s="1"/>
  <c r="R32" i="4"/>
  <c r="R33" i="4"/>
  <c r="R34" i="4"/>
  <c r="N34" i="4" s="1"/>
  <c r="O34" i="4" s="1"/>
  <c r="R35" i="4"/>
  <c r="R36" i="4"/>
  <c r="N36" i="4" s="1"/>
  <c r="O36" i="4" s="1"/>
  <c r="R37" i="4"/>
  <c r="R38" i="4"/>
  <c r="N38" i="4" s="1"/>
  <c r="O38" i="4" s="1"/>
  <c r="R39" i="4"/>
  <c r="N39" i="4" s="1"/>
  <c r="O39" i="4" s="1"/>
  <c r="R40" i="4"/>
  <c r="N40" i="4" s="1"/>
  <c r="O40" i="4" s="1"/>
  <c r="R41" i="4"/>
  <c r="R42" i="4"/>
  <c r="R43" i="4"/>
  <c r="R44" i="4"/>
  <c r="N44" i="4" s="1"/>
  <c r="O44" i="4" s="1"/>
  <c r="R45" i="4"/>
  <c r="R46" i="4"/>
  <c r="R47" i="4"/>
  <c r="N47" i="4" s="1"/>
  <c r="O47" i="4" s="1"/>
  <c r="R48" i="4"/>
  <c r="R49" i="4"/>
  <c r="R50" i="4"/>
  <c r="R51" i="4"/>
  <c r="R52" i="4"/>
  <c r="N52" i="4" s="1"/>
  <c r="O52" i="4" s="1"/>
  <c r="R53" i="4"/>
  <c r="R54" i="4"/>
  <c r="N29" i="4"/>
  <c r="O29" i="4" s="1"/>
  <c r="N32" i="4"/>
  <c r="O32" i="4"/>
  <c r="N33" i="4"/>
  <c r="O33" i="4" s="1"/>
  <c r="N35" i="4"/>
  <c r="O35" i="4" s="1"/>
  <c r="N37" i="4"/>
  <c r="O37" i="4" s="1"/>
  <c r="N41" i="4"/>
  <c r="O41" i="4" s="1"/>
  <c r="N42" i="4"/>
  <c r="O42" i="4"/>
  <c r="N43" i="4"/>
  <c r="O43" i="4" s="1"/>
  <c r="N45" i="4"/>
  <c r="O45" i="4" s="1"/>
  <c r="N46" i="4"/>
  <c r="O46" i="4" s="1"/>
  <c r="N48" i="4"/>
  <c r="O48" i="4"/>
  <c r="N49" i="4"/>
  <c r="O49" i="4" s="1"/>
  <c r="N50" i="4"/>
  <c r="O50" i="4"/>
  <c r="N51" i="4"/>
  <c r="O51" i="4" s="1"/>
  <c r="N53" i="4"/>
  <c r="O53" i="4" s="1"/>
  <c r="N54" i="4"/>
  <c r="O54" i="4" s="1"/>
  <c r="R28" i="4"/>
  <c r="N28" i="4" s="1"/>
  <c r="O28" i="4" s="1"/>
  <c r="R27" i="4"/>
  <c r="N27" i="4" s="1"/>
  <c r="O27" i="4" s="1"/>
  <c r="R26" i="4"/>
  <c r="N26" i="4" s="1"/>
  <c r="O26" i="4" s="1"/>
  <c r="R25" i="4"/>
  <c r="N25" i="4" s="1"/>
  <c r="O25" i="4" s="1"/>
  <c r="R24" i="4"/>
  <c r="N24" i="4" s="1"/>
  <c r="O24" i="4" s="1"/>
  <c r="R23" i="4"/>
  <c r="N23" i="4"/>
  <c r="O23" i="4" s="1"/>
  <c r="R22" i="4"/>
  <c r="N22" i="4" s="1"/>
  <c r="O22" i="4" s="1"/>
  <c r="R21" i="4"/>
  <c r="N21" i="4" s="1"/>
  <c r="O21" i="4" s="1"/>
  <c r="R20" i="4"/>
  <c r="N20" i="4" s="1"/>
  <c r="O20" i="4" s="1"/>
  <c r="R19" i="4"/>
  <c r="N19" i="4" s="1"/>
  <c r="O19" i="4" s="1"/>
  <c r="R18" i="4"/>
  <c r="N18" i="4" s="1"/>
  <c r="O18" i="4" s="1"/>
  <c r="R17" i="4"/>
  <c r="N17" i="4" s="1"/>
  <c r="O17" i="4" s="1"/>
  <c r="R16" i="4"/>
  <c r="N16" i="4" s="1"/>
  <c r="O16" i="4" s="1"/>
  <c r="AA15" i="4"/>
  <c r="W15" i="4"/>
  <c r="R15" i="4"/>
  <c r="N15" i="4" s="1"/>
  <c r="O15" i="4" s="1"/>
  <c r="AA14" i="4"/>
  <c r="W14" i="4"/>
  <c r="R14" i="4"/>
  <c r="N14" i="4" s="1"/>
  <c r="O14" i="4" s="1"/>
  <c r="AA13" i="4"/>
  <c r="W13" i="4"/>
  <c r="R13" i="4"/>
  <c r="N13" i="4" s="1"/>
  <c r="O13" i="4" s="1"/>
  <c r="AA12" i="4"/>
  <c r="W12" i="4"/>
  <c r="R12" i="4"/>
  <c r="N12" i="4" s="1"/>
  <c r="O12" i="4" s="1"/>
  <c r="AA11" i="4"/>
  <c r="W11" i="4"/>
  <c r="R11" i="4"/>
  <c r="N11" i="4" s="1"/>
  <c r="O11" i="4" s="1"/>
  <c r="AA10" i="4"/>
  <c r="W10" i="4"/>
  <c r="R10" i="4"/>
  <c r="N10" i="4" s="1"/>
  <c r="O10" i="4" s="1"/>
  <c r="AA9" i="4"/>
  <c r="W9" i="4"/>
  <c r="R9" i="4"/>
  <c r="AA8" i="4"/>
  <c r="W8" i="4"/>
  <c r="R8" i="4"/>
  <c r="AA7" i="4"/>
  <c r="W7" i="4"/>
  <c r="R7" i="4"/>
  <c r="N7" i="4" s="1"/>
  <c r="O7" i="4" s="1"/>
  <c r="R6" i="4"/>
  <c r="R5" i="4"/>
  <c r="N5" i="4" s="1"/>
  <c r="R5" i="5" l="1"/>
  <c r="R7" i="5"/>
  <c r="R4" i="5"/>
  <c r="R6" i="5"/>
  <c r="N8" i="4"/>
  <c r="O8" i="4" s="1"/>
  <c r="N9" i="4"/>
  <c r="O9" i="4" s="1"/>
  <c r="N6" i="4"/>
  <c r="O6" i="4" s="1"/>
  <c r="O5" i="4"/>
  <c r="N55" i="4" l="1"/>
  <c r="O55" i="4" s="1"/>
</calcChain>
</file>

<file path=xl/sharedStrings.xml><?xml version="1.0" encoding="utf-8"?>
<sst xmlns="http://schemas.openxmlformats.org/spreadsheetml/2006/main" count="447" uniqueCount="189">
  <si>
    <t>Análise SWOT</t>
  </si>
  <si>
    <t>Como a análise SWOT pode ajudar UDESC?</t>
  </si>
  <si>
    <t>A Análise SWOT é uma das ferramentas mais simples e ao mesmo tempo úteis, que as organizações têm ao seu dispor para entender o ambiente em que está inserida e criar a base de informações necessárias para planejar seu futuro, com base em suas forçar e fraquezas.
O termo SWOT é o acrônimo para Strengths, Weaknesses, Opportunities and Threats; que quando traduzimos para o português temos a sigla FOFA, que significa Forças, Fraquezas, Oportunidades e Ameaças.
Além de ser uma ferramenta comumente utilizada no Planejamento Estratégico, também podemos utilizá-la no dia a dia para mapear desafios e oportunidades para cada Instituição de Ensino Superior (IES).</t>
  </si>
  <si>
    <t>Instruções de Uso</t>
  </si>
  <si>
    <t>Na aba "Conceitos" explicamos de forma objetiva o que você precisa saber para começar a utilizar a ferramenta imediatamente;</t>
  </si>
  <si>
    <r>
      <rPr>
        <sz val="10"/>
        <color rgb="FF000000"/>
        <rFont val="Roboto"/>
      </rPr>
      <t xml:space="preserve">Nas abas </t>
    </r>
    <r>
      <rPr>
        <b/>
        <sz val="11"/>
        <color rgb="FF000000"/>
        <rFont val="Calibri"/>
      </rPr>
      <t>"Fatores Internos"</t>
    </r>
    <r>
      <rPr>
        <sz val="11"/>
        <color rgb="FF000000"/>
        <rFont val="Calibri"/>
      </rPr>
      <t xml:space="preserve"> e </t>
    </r>
    <r>
      <rPr>
        <b/>
        <sz val="11"/>
        <color rgb="FF000000"/>
        <rFont val="Calibri"/>
      </rPr>
      <t>"Fatores Externos"</t>
    </r>
    <r>
      <rPr>
        <sz val="11"/>
        <color rgb="FF000000"/>
        <rFont val="Calibri"/>
      </rPr>
      <t xml:space="preserve"> , o Centro irá mapear o seu cenário, preenchendo as 03 colunas iniciais, atribuindo importância e dando peso para cada fator levantado conforme os parâmetros constantes. A planilha irá calcular automaticamente, com base nos critérios levantados, se o ponto mapeado é uma Força ou Fraqueza; Oportunidade ou Ameça;</t>
    </r>
  </si>
  <si>
    <r>
      <t xml:space="preserve">Na aba </t>
    </r>
    <r>
      <rPr>
        <b/>
        <sz val="11"/>
        <rFont val="Calibri"/>
      </rPr>
      <t>"Resultado Gráfico"</t>
    </r>
    <r>
      <rPr>
        <sz val="11"/>
        <color rgb="FF000000"/>
        <rFont val="Calibri"/>
      </rPr>
      <t xml:space="preserve"> você confere uma visão geral da Matriz SWOT com base nas análise Interna, Externa e fatores Positivos e Negativos.</t>
    </r>
  </si>
  <si>
    <t>Conceitos da Análise SWOT</t>
  </si>
  <si>
    <t>A Matriz SWOT avalia a organização olhando para suas forças e fraquezas e também levando em consideração os fatores internos e externos da organização. Este mapeamento pode ser utilizado como apoio para o Planejamento Estratégico da UDESC e também no dia a dia para entender desafios e oportunidades de alavancagem na operação.</t>
  </si>
  <si>
    <t>Fatores Internos</t>
  </si>
  <si>
    <t>Pontos internos da UDESC que a diferenciam das demais IES e estão sobre o locus de controle (podemos atuar na melhoria) da instituição.</t>
  </si>
  <si>
    <t>Fatores Externos</t>
  </si>
  <si>
    <t>Pontos de fora da UDESC (ambiente/mercado/sociedade) que impactam a Instituição</t>
  </si>
  <si>
    <t>(Forças e Fraquezas)</t>
  </si>
  <si>
    <t>(Ameças e Oportunidades)</t>
  </si>
  <si>
    <t>Mapeado todos os pontos internos e externos, realizamos uma análise de corelação entre eles, conforme abaixo:</t>
  </si>
  <si>
    <t>Fatores Positivos</t>
  </si>
  <si>
    <t>Fatores Negativos</t>
  </si>
  <si>
    <t xml:space="preserve">Neste quadrante devemos elencar todas as forças, as vantagens internas da UDESC em relação as outras IES. </t>
  </si>
  <si>
    <t xml:space="preserve">Neste quadrante precisamos levantar quais as principais desvantagens internas da UDESC em relação às demais Instituições de Ensino. É preciso saber quais são as fraquezas da organização que prejudicam de alguma forma a UDESC. </t>
  </si>
  <si>
    <t>Fatores externos</t>
  </si>
  <si>
    <t xml:space="preserve">São as forças externas que influenciam positivamente a instituição, os aspectos com potencial de fazer crescer a vantagem competitiva da UDESC. Por serem externos, não temos como influenciar estes aspectos, mas é importante conhecer cada um deles para que a UDESC possa se preparar para aproveitar estas oportunidades. </t>
  </si>
  <si>
    <t xml:space="preserve">Neste quadrante temos os aspectos negativos e com potencial de comprometer a vantagem competitiva da UDESC. As ameaças devem ser tratadas com bastante cautela, pois podem prejudicar não apenas o planejamento estratégico da UDESC, mas também os resultados. </t>
  </si>
  <si>
    <t>Análise SWOT - Fatores Internos (Forças e Fraquezas)</t>
  </si>
  <si>
    <t>Fator Interno</t>
  </si>
  <si>
    <t>Atendimento</t>
  </si>
  <si>
    <t>Importância</t>
  </si>
  <si>
    <t>Pontuação</t>
  </si>
  <si>
    <t>Análise</t>
  </si>
  <si>
    <t>Células Juntas</t>
  </si>
  <si>
    <t>Parâmetros</t>
  </si>
  <si>
    <t>Oferta do curso de Engenharia Civil à noite (a partir de 2024/2)</t>
  </si>
  <si>
    <t>Atende totalmente</t>
  </si>
  <si>
    <t>Muito importante</t>
  </si>
  <si>
    <t>Não atende-Insignificante</t>
  </si>
  <si>
    <t>Curso de Ciências Contábeis (emissão de certificados intermediários ao longo do curso, após a conclusão de módulos específicos)</t>
  </si>
  <si>
    <t>Não atende-Muito importante</t>
  </si>
  <si>
    <t>Pós-graduação stricto sensu (verticalização)</t>
  </si>
  <si>
    <t>Não atende</t>
  </si>
  <si>
    <t>Atende razoavelmente-Insignificante</t>
  </si>
  <si>
    <t>Projetos de Monitoria na Graduação</t>
  </si>
  <si>
    <t>Atende razoavelmente</t>
  </si>
  <si>
    <t>Atende razoavelmente-Importante</t>
  </si>
  <si>
    <t>Reurbanização do Centro</t>
  </si>
  <si>
    <t>Atende razoavelmente-Muito importante</t>
  </si>
  <si>
    <t>Sinalização do Centro</t>
  </si>
  <si>
    <t>Atende totalmente-Insignificante</t>
  </si>
  <si>
    <t>Comunicação interna e externa</t>
  </si>
  <si>
    <t>Atende totalmente-Importante</t>
  </si>
  <si>
    <t>Laboratórios de Informática</t>
  </si>
  <si>
    <t>Atende totalmente-Muito importante</t>
  </si>
  <si>
    <t>Auditório para eventos</t>
  </si>
  <si>
    <t>Espine</t>
  </si>
  <si>
    <t>Corpo Docente (Efetivos)</t>
  </si>
  <si>
    <t>Corpo Docente (Substitutos)</t>
  </si>
  <si>
    <t>Corpo Técnico</t>
  </si>
  <si>
    <t>Terceirizados</t>
  </si>
  <si>
    <t>Divulgação das Bolsas de Apoio e Benefícios Diversos</t>
  </si>
  <si>
    <t>Importante</t>
  </si>
  <si>
    <t>Produção Científica</t>
  </si>
  <si>
    <t>Publicação de Artigos Científicos</t>
  </si>
  <si>
    <t>Utilização do Orçamento de forma planejada</t>
  </si>
  <si>
    <t>Investimentos em Infraestrutura</t>
  </si>
  <si>
    <t>Investimentos em Equipamentos</t>
  </si>
  <si>
    <t>Investimento em Reformas</t>
  </si>
  <si>
    <t>Acervo Biblioteca</t>
  </si>
  <si>
    <t>Suporte T.I.</t>
  </si>
  <si>
    <t>Prospecção de Vagas de Estágio</t>
  </si>
  <si>
    <t>Divulgalção do Vestibular da UDESC na região</t>
  </si>
  <si>
    <t>Adaptação dos cursos aos tempos atuais (híbrido)</t>
  </si>
  <si>
    <t>Metodologias Ativas</t>
  </si>
  <si>
    <t>Engajamento através das Redes Sociais</t>
  </si>
  <si>
    <t>Capacitação corpo técnico</t>
  </si>
  <si>
    <t>Imagem da Marca</t>
  </si>
  <si>
    <t>Qualidade de ensino</t>
  </si>
  <si>
    <t>Interação/imagem com a comunidade local</t>
  </si>
  <si>
    <t>Ambiente de trabalho</t>
  </si>
  <si>
    <t>Infraestrutura</t>
  </si>
  <si>
    <t>Proximidade com alunos</t>
  </si>
  <si>
    <t>Parceria Associação Atlética</t>
  </si>
  <si>
    <t>PPCs atualizados</t>
  </si>
  <si>
    <t>Equipe relativamente nova</t>
  </si>
  <si>
    <t>Incentivo à produção científica e participação em eventos</t>
  </si>
  <si>
    <t>Docentes com histórico na iniciação científica</t>
  </si>
  <si>
    <t>Aumento do interesse pelas bolsas</t>
  </si>
  <si>
    <t>Ações de extensão consolidadas</t>
  </si>
  <si>
    <t>Potencial para inovação (ambientes de ensino, processos, metodologias)</t>
  </si>
  <si>
    <t>Fragmentação do conteúdo em disciplinas</t>
  </si>
  <si>
    <t>Reprovações em massa em disciplinas</t>
  </si>
  <si>
    <t>Engajamento pleno de parte dos servidores</t>
  </si>
  <si>
    <t>Organização de dados</t>
  </si>
  <si>
    <t>Padronização de processos</t>
  </si>
  <si>
    <t>Falta de indicadores quantitativos organizados e ausência de qualitativos</t>
  </si>
  <si>
    <t>Professores sem formação pedagógica</t>
  </si>
  <si>
    <t>Queda na quantidade e ausência em produção científica qualificada</t>
  </si>
  <si>
    <t>Baixa interação interna e externa nas ações</t>
  </si>
  <si>
    <t>Reduzido número de publicações internacionais</t>
  </si>
  <si>
    <t>Pouca busca de parcerias com pesquisadores de ponta</t>
  </si>
  <si>
    <t>Pouca integração entre ações de ensino, pesquisa e extensão</t>
  </si>
  <si>
    <t>Baixa visibilidade local da produção científica</t>
  </si>
  <si>
    <t>Ausência de uma cultura de transmissão de conhecimento para a comunidade regional</t>
  </si>
  <si>
    <t>Rotatividade dos bolsistas</t>
  </si>
  <si>
    <t>Cursos de especialização</t>
  </si>
  <si>
    <t>Verticalização</t>
  </si>
  <si>
    <t>Definição clara para captação</t>
  </si>
  <si>
    <t>Ausência de planejamento de capacitação alinhado ao planejamento dos cursos</t>
  </si>
  <si>
    <t>Formação regionalizada de parte do corpo docente</t>
  </si>
  <si>
    <t>Distanciamento do mercado de trabalho do corpo docente</t>
  </si>
  <si>
    <t>Dificuldade e mau uso de recursos</t>
  </si>
  <si>
    <t>Planejamento de aquisições</t>
  </si>
  <si>
    <t>Desconhecimento de mecanismos para acompanhamento da creditação de extensão</t>
  </si>
  <si>
    <t>Valorização da extensão como atividade de formação</t>
  </si>
  <si>
    <t>Profissionalismo para eventos</t>
  </si>
  <si>
    <t>Cultura de inovação</t>
  </si>
  <si>
    <t>Novas tecnologias e metodologias de ensino</t>
  </si>
  <si>
    <t>Gestão do conhecimento</t>
  </si>
  <si>
    <t>Mix de serviços</t>
  </si>
  <si>
    <t>Índices de evasão</t>
  </si>
  <si>
    <t>Busca pelas vagas dos cursos de graduação</t>
  </si>
  <si>
    <t>Implementações de TI</t>
  </si>
  <si>
    <t>Atividades administrativas do corpo docente</t>
  </si>
  <si>
    <t>Análise SWOT - Fatores Externos (Oportunidades e Ameaças)</t>
  </si>
  <si>
    <t>Fator Externo</t>
  </si>
  <si>
    <t>Momento</t>
  </si>
  <si>
    <t>Captação de Alunos da Região do Alto Vale do Itajaí</t>
  </si>
  <si>
    <t>Favorável</t>
  </si>
  <si>
    <t>Insignificante</t>
  </si>
  <si>
    <t>Desfavorável</t>
  </si>
  <si>
    <t>Captação de Alunos de Outras Regiões de SC e do Brasil</t>
  </si>
  <si>
    <t>Muito Importante</t>
  </si>
  <si>
    <t>Neutro</t>
  </si>
  <si>
    <t>Critérios</t>
  </si>
  <si>
    <t>Resultado</t>
  </si>
  <si>
    <t>Retenção de Alunos</t>
  </si>
  <si>
    <t>Oferta de cursos em outras IES</t>
  </si>
  <si>
    <t>Influências negativas de colegas de classe (aprendizado)</t>
  </si>
  <si>
    <t>Nome da UDESC e qualidade do ensino</t>
  </si>
  <si>
    <t>PROME</t>
  </si>
  <si>
    <t>Bolsas de Apoio</t>
  </si>
  <si>
    <t>PRAFE</t>
  </si>
  <si>
    <t>Engajamento dos servidores nas ações do Centro</t>
  </si>
  <si>
    <t>Engajamento dos discentes nas ações da Extensão</t>
  </si>
  <si>
    <t>Engajamento do público externo nas ações da UDESC</t>
  </si>
  <si>
    <t>Eventos da comunidade externa dentro da UDESC</t>
  </si>
  <si>
    <t>Falta de Planejamento no uso do orçamento anual</t>
  </si>
  <si>
    <t>Captação de Recursos</t>
  </si>
  <si>
    <t>Comunicação Empresa x Universidade</t>
  </si>
  <si>
    <t>Disponibilidade orçamentária</t>
  </si>
  <si>
    <t>Relacionamento com a reitoria</t>
  </si>
  <si>
    <t>Captação em editais</t>
  </si>
  <si>
    <t>Oportunidade para produção de livros</t>
  </si>
  <si>
    <t>Produção técnica para setor produtivo</t>
  </si>
  <si>
    <t>Recursos para qualificação docente</t>
  </si>
  <si>
    <t>Possibilidades de afastamento para capacitação</t>
  </si>
  <si>
    <t>Creditação de extensão</t>
  </si>
  <si>
    <t>Aumento de consumo de conteúdo de internet</t>
  </si>
  <si>
    <t>Parcerias com entidades de classe e de apoio ao ensino superior</t>
  </si>
  <si>
    <t>Legislação rígida para curricularização por disciplinas</t>
  </si>
  <si>
    <t>Falta de servidores para equipe técnica e cursos de graduação</t>
  </si>
  <si>
    <t>Espaço coberto para atividades esportivas</t>
  </si>
  <si>
    <t>Espaço adequado para eventos</t>
  </si>
  <si>
    <t>Espaço adequado para biblioteca</t>
  </si>
  <si>
    <t>Espaço adequado para almoxarifado</t>
  </si>
  <si>
    <t>Mobilidade da cidade e região</t>
  </si>
  <si>
    <t>Acesso à moradia</t>
  </si>
  <si>
    <t>Falta de opções de lazer</t>
  </si>
  <si>
    <t>Imagem do ensino superior público</t>
  </si>
  <si>
    <t>Valor da bolsa atrelada ao CNPQ</t>
  </si>
  <si>
    <t>Falta de incentivo à cursos de especialização</t>
  </si>
  <si>
    <t>Concorrência na área de CC para cursos stricto</t>
  </si>
  <si>
    <t>Baixas taxas de retenção para Udesc nas captações de recursos</t>
  </si>
  <si>
    <t>Falta de sistemas automatizados de gestão</t>
  </si>
  <si>
    <t>Aumento de doenças psicossomáticas da comunidade acadêmica</t>
  </si>
  <si>
    <t>Falta de mecanismos de monitoramento e de atenção ao aluno</t>
  </si>
  <si>
    <t>Barreiras de inserção da Udesc em espaços de influência da região</t>
  </si>
  <si>
    <t>Política de comunicação e publicidade</t>
  </si>
  <si>
    <t>Universidade gratuita do Governo SC</t>
  </si>
  <si>
    <t>Legislação Udesc rígida em relação à creditação da extensão</t>
  </si>
  <si>
    <t>Adesão às atividades remotas e valor efetivo gerado nas atividades fins e meio</t>
  </si>
  <si>
    <t>Falta de valorização da extensão como atividade de formação</t>
  </si>
  <si>
    <t>Desvalorização da formação formal</t>
  </si>
  <si>
    <t>Item</t>
  </si>
  <si>
    <t>Total</t>
  </si>
  <si>
    <t>FORÇA</t>
  </si>
  <si>
    <t>OPORTUNIDADE</t>
  </si>
  <si>
    <t>FRAQUEZA</t>
  </si>
  <si>
    <t>AMEAÇA</t>
  </si>
  <si>
    <t>Fonte:</t>
  </si>
  <si>
    <t>Adaptado de Treasy | Planejamento e Controladoria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</si>
</sst>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9">
    <font>
      <sz val="11"/>
      <color rgb="FF000000"/>
      <name val="Calibri"/>
    </font>
    <font>
      <sz val="11"/>
      <name val="Calibri"/>
    </font>
    <font>
      <b/>
      <sz val="24"/>
      <color rgb="FF2CA79B"/>
      <name val="Montserrat"/>
    </font>
    <font>
      <b/>
      <sz val="18"/>
      <color rgb="FF2CA79B"/>
      <name val="Montserrat"/>
    </font>
    <font>
      <sz val="11"/>
      <name val="Roboto"/>
    </font>
    <font>
      <b/>
      <sz val="14"/>
      <color rgb="FFFFFFFF"/>
      <name val="Roboto"/>
    </font>
    <font>
      <b/>
      <sz val="14"/>
      <color rgb="FFFFFFFF"/>
      <name val="Montserrat"/>
    </font>
    <font>
      <b/>
      <sz val="11"/>
      <color rgb="FFFFFFFF"/>
      <name val="Montserrat"/>
    </font>
    <font>
      <sz val="10"/>
      <color rgb="FF000000"/>
      <name val="Roboto"/>
    </font>
    <font>
      <sz val="11"/>
      <color rgb="FF000000"/>
      <name val="Roboto"/>
    </font>
    <font>
      <b/>
      <sz val="10"/>
      <color rgb="FFFFFFFF"/>
      <name val="Montserrat"/>
    </font>
    <font>
      <b/>
      <sz val="10"/>
      <color rgb="FF000000"/>
      <name val="Roboto"/>
    </font>
    <font>
      <sz val="12"/>
      <color rgb="FF000000"/>
      <name val="Calibri"/>
    </font>
    <font>
      <b/>
      <sz val="11"/>
      <color rgb="FFFFFFFF"/>
      <name val="Roboto"/>
    </font>
    <font>
      <b/>
      <u/>
      <sz val="11"/>
      <color rgb="FF000000"/>
      <name val="Calibri"/>
    </font>
    <font>
      <b/>
      <sz val="18"/>
      <color rgb="FF000000"/>
      <name val="Roboto"/>
    </font>
    <font>
      <b/>
      <sz val="11"/>
      <color rgb="FF000000"/>
      <name val="Calibri"/>
    </font>
    <font>
      <b/>
      <sz val="11"/>
      <name val="Calibri"/>
    </font>
    <font>
      <b/>
      <sz val="18"/>
      <color theme="4" tint="-0.249977111117893"/>
      <name val="Montserrat"/>
    </font>
    <font>
      <sz val="11"/>
      <color theme="4" tint="-0.249977111117893"/>
      <name val="Calibri"/>
      <family val="2"/>
    </font>
    <font>
      <b/>
      <sz val="24"/>
      <color theme="4" tint="-0.249977111117893"/>
      <name val="Montserrat"/>
    </font>
    <font>
      <sz val="10"/>
      <name val="Calibri"/>
      <family val="2"/>
    </font>
    <font>
      <sz val="10"/>
      <color rgb="FF000000"/>
      <name val="Calibri"/>
      <family val="2"/>
    </font>
    <font>
      <b/>
      <sz val="16"/>
      <color theme="4" tint="-0.249977111117893"/>
      <name val="Montserrat"/>
    </font>
    <font>
      <b/>
      <sz val="18"/>
      <color theme="0"/>
      <name val="Roboto"/>
    </font>
    <font>
      <sz val="11"/>
      <color theme="0"/>
      <name val="Calibri"/>
      <family val="2"/>
    </font>
    <font>
      <b/>
      <sz val="18"/>
      <name val="Roboto"/>
    </font>
    <font>
      <sz val="11"/>
      <name val="Calibri"/>
      <family val="2"/>
    </font>
    <font>
      <sz val="12"/>
      <color rgb="FF000000"/>
      <name val="Calibri"/>
      <family val="2"/>
    </font>
  </fonts>
  <fills count="15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2F2F2"/>
        <bgColor rgb="FFF2F2F2"/>
      </patternFill>
    </fill>
    <fill>
      <patternFill patternType="solid">
        <fgColor theme="4" tint="0.39997558519241921"/>
        <bgColor rgb="FF2CA79B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-0.249977111117893"/>
        <bgColor rgb="FF93C47D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0.39997558519241921"/>
        <bgColor rgb="FFF6B26B"/>
      </patternFill>
    </fill>
    <fill>
      <patternFill patternType="solid">
        <fgColor theme="4" tint="-0.249977111117893"/>
        <bgColor rgb="FFF9CB9C"/>
      </patternFill>
    </fill>
    <fill>
      <patternFill patternType="solid">
        <fgColor theme="4" tint="0.39997558519241921"/>
        <bgColor rgb="FFB6D7A8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D6E3BC"/>
      </patternFill>
    </fill>
    <fill>
      <patternFill patternType="solid">
        <fgColor theme="0"/>
        <bgColor rgb="FFFBFECE"/>
      </patternFill>
    </fill>
    <fill>
      <patternFill patternType="solid">
        <fgColor theme="0"/>
        <bgColor rgb="FFFABF8F"/>
      </patternFill>
    </fill>
  </fills>
  <borders count="38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dotted">
        <color rgb="FF000000"/>
      </right>
      <top style="dotted">
        <color rgb="FF000000"/>
      </top>
      <bottom style="dotted">
        <color rgb="FF000000"/>
      </bottom>
      <diagonal/>
    </border>
    <border>
      <left style="dotted">
        <color rgb="FF000000"/>
      </left>
      <right style="dotted">
        <color rgb="FF000000"/>
      </right>
      <top style="dotted">
        <color rgb="FF000000"/>
      </top>
      <bottom style="dotted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 style="medium">
        <color rgb="FFFFFFFF"/>
      </left>
      <right style="medium">
        <color rgb="FFFFFFFF"/>
      </right>
      <top style="medium">
        <color rgb="FFFFFFFF"/>
      </top>
      <bottom style="medium">
        <color rgb="FFFFFFFF"/>
      </bottom>
      <diagonal/>
    </border>
    <border>
      <left/>
      <right/>
      <top style="medium">
        <color rgb="FFFFFFFF"/>
      </top>
      <bottom/>
      <diagonal/>
    </border>
    <border>
      <left/>
      <right style="medium">
        <color rgb="FFFFFFFF"/>
      </right>
      <top style="medium">
        <color rgb="FFFFFFFF"/>
      </top>
      <bottom/>
      <diagonal/>
    </border>
    <border>
      <left style="medium">
        <color rgb="FFFFFFFF"/>
      </left>
      <right/>
      <top style="medium">
        <color rgb="FFFFFFFF"/>
      </top>
      <bottom/>
      <diagonal/>
    </border>
    <border>
      <left style="dotted">
        <color rgb="FF000000"/>
      </left>
      <right/>
      <top style="dotted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dotted">
        <color rgb="FF000000"/>
      </bottom>
      <diagonal/>
    </border>
    <border>
      <left/>
      <right/>
      <top style="dotted">
        <color rgb="FF000000"/>
      </top>
      <bottom/>
      <diagonal/>
    </border>
    <border>
      <left/>
      <right style="dotted">
        <color rgb="FF000000"/>
      </right>
      <top style="dotted">
        <color rgb="FF000000"/>
      </top>
      <bottom/>
      <diagonal/>
    </border>
    <border>
      <left style="medium">
        <color rgb="FF000000"/>
      </left>
      <right style="medium">
        <color rgb="FF000000"/>
      </right>
      <top style="dotted">
        <color rgb="FF000000"/>
      </top>
      <bottom style="dotted">
        <color rgb="FF000000"/>
      </bottom>
      <diagonal/>
    </border>
    <border>
      <left style="medium">
        <color rgb="FFFFFFFF"/>
      </left>
      <right/>
      <top/>
      <bottom/>
      <diagonal/>
    </border>
    <border>
      <left style="dotted">
        <color rgb="FF000000"/>
      </left>
      <right/>
      <top/>
      <bottom/>
      <diagonal/>
    </border>
    <border>
      <left/>
      <right style="dotted">
        <color rgb="FF000000"/>
      </right>
      <top/>
      <bottom/>
      <diagonal/>
    </border>
    <border>
      <left style="medium">
        <color rgb="FFFFFFFF"/>
      </left>
      <right/>
      <top/>
      <bottom style="medium">
        <color rgb="FFFFFFFF"/>
      </bottom>
      <diagonal/>
    </border>
    <border>
      <left style="dotted">
        <color rgb="FF000000"/>
      </left>
      <right/>
      <top/>
      <bottom style="dotted">
        <color rgb="FF000000"/>
      </bottom>
      <diagonal/>
    </border>
    <border>
      <left/>
      <right/>
      <top/>
      <bottom style="dotted">
        <color rgb="FF000000"/>
      </bottom>
      <diagonal/>
    </border>
    <border>
      <left/>
      <right style="dotted">
        <color rgb="FF000000"/>
      </right>
      <top/>
      <bottom style="dotted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dotted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114">
    <xf numFmtId="0" fontId="0" fillId="0" borderId="0" xfId="0"/>
    <xf numFmtId="0" fontId="1" fillId="0" borderId="0" xfId="0" applyFont="1" applyAlignment="1">
      <alignment vertical="center"/>
    </xf>
    <xf numFmtId="0" fontId="0" fillId="0" borderId="0" xfId="0" applyAlignment="1">
      <alignment horizontal="center"/>
    </xf>
    <xf numFmtId="0" fontId="0" fillId="0" borderId="0" xfId="0" applyAlignment="1">
      <alignment wrapText="1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left"/>
    </xf>
    <xf numFmtId="0" fontId="1" fillId="2" borderId="0" xfId="0" applyFont="1" applyFill="1" applyAlignment="1">
      <alignment vertical="center"/>
    </xf>
    <xf numFmtId="0" fontId="8" fillId="2" borderId="0" xfId="0" applyFont="1" applyFill="1" applyAlignment="1">
      <alignment vertical="center" wrapText="1"/>
    </xf>
    <xf numFmtId="0" fontId="8" fillId="2" borderId="6" xfId="0" applyFont="1" applyFill="1" applyBorder="1" applyAlignment="1">
      <alignment vertical="center" wrapText="1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11" fillId="2" borderId="6" xfId="0" applyFont="1" applyFill="1" applyBorder="1" applyAlignment="1">
      <alignment vertical="center" wrapText="1"/>
    </xf>
    <xf numFmtId="0" fontId="8" fillId="2" borderId="6" xfId="0" applyFont="1" applyFill="1" applyBorder="1" applyAlignment="1">
      <alignment horizontal="left" vertical="center" wrapText="1"/>
    </xf>
    <xf numFmtId="0" fontId="8" fillId="2" borderId="6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14" fillId="0" borderId="0" xfId="0" applyFont="1"/>
    <xf numFmtId="0" fontId="9" fillId="0" borderId="20" xfId="0" applyFont="1" applyBorder="1"/>
    <xf numFmtId="0" fontId="16" fillId="3" borderId="25" xfId="0" applyFont="1" applyFill="1" applyBorder="1" applyAlignment="1">
      <alignment horizontal="center"/>
    </xf>
    <xf numFmtId="0" fontId="0" fillId="0" borderId="28" xfId="0" applyBorder="1" applyAlignment="1">
      <alignment horizontal="center"/>
    </xf>
    <xf numFmtId="0" fontId="16" fillId="3" borderId="28" xfId="0" applyFont="1" applyFill="1" applyBorder="1" applyAlignment="1">
      <alignment horizontal="center"/>
    </xf>
    <xf numFmtId="0" fontId="0" fillId="0" borderId="2" xfId="0" applyBorder="1"/>
    <xf numFmtId="0" fontId="0" fillId="0" borderId="26" xfId="0" applyBorder="1"/>
    <xf numFmtId="0" fontId="0" fillId="0" borderId="37" xfId="0" applyBorder="1" applyAlignment="1">
      <alignment horizontal="center"/>
    </xf>
    <xf numFmtId="0" fontId="16" fillId="3" borderId="37" xfId="0" applyFont="1" applyFill="1" applyBorder="1" applyAlignment="1">
      <alignment horizontal="center"/>
    </xf>
    <xf numFmtId="0" fontId="0" fillId="0" borderId="25" xfId="0" applyBorder="1" applyAlignment="1">
      <alignment horizontal="center"/>
    </xf>
    <xf numFmtId="0" fontId="1" fillId="0" borderId="0" xfId="0" applyFont="1" applyAlignment="1">
      <alignment horizontal="left"/>
    </xf>
    <xf numFmtId="0" fontId="7" fillId="4" borderId="2" xfId="0" applyFont="1" applyFill="1" applyBorder="1" applyAlignment="1">
      <alignment horizontal="center" vertical="center" wrapText="1"/>
    </xf>
    <xf numFmtId="0" fontId="20" fillId="0" borderId="0" xfId="0" applyFont="1" applyAlignment="1">
      <alignment horizontal="center" vertical="center"/>
    </xf>
    <xf numFmtId="0" fontId="6" fillId="4" borderId="2" xfId="0" applyFont="1" applyFill="1" applyBorder="1" applyAlignment="1">
      <alignment horizontal="center" vertical="center" wrapText="1"/>
    </xf>
    <xf numFmtId="0" fontId="10" fillId="4" borderId="36" xfId="0" applyFont="1" applyFill="1" applyBorder="1" applyAlignment="1">
      <alignment horizontal="center" vertical="center" wrapText="1"/>
    </xf>
    <xf numFmtId="0" fontId="0" fillId="11" borderId="0" xfId="0" applyFill="1"/>
    <xf numFmtId="0" fontId="12" fillId="0" borderId="2" xfId="0" applyFont="1" applyBorder="1" applyAlignment="1" applyProtection="1">
      <alignment horizontal="center" vertical="center"/>
      <protection hidden="1"/>
    </xf>
    <xf numFmtId="0" fontId="0" fillId="0" borderId="2" xfId="0" applyBorder="1" applyAlignment="1" applyProtection="1">
      <alignment horizontal="center"/>
      <protection hidden="1"/>
    </xf>
    <xf numFmtId="0" fontId="0" fillId="0" borderId="11" xfId="0" applyBorder="1" applyAlignment="1">
      <alignment horizontal="center" wrapText="1"/>
    </xf>
    <xf numFmtId="0" fontId="0" fillId="0" borderId="12" xfId="0" applyBorder="1" applyAlignment="1">
      <alignment horizontal="center" wrapText="1"/>
    </xf>
    <xf numFmtId="0" fontId="0" fillId="0" borderId="0" xfId="0" applyAlignment="1">
      <alignment horizontal="center" wrapText="1"/>
    </xf>
    <xf numFmtId="0" fontId="12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/>
    </xf>
    <xf numFmtId="0" fontId="8" fillId="2" borderId="4" xfId="0" applyFont="1" applyFill="1" applyBorder="1" applyAlignment="1">
      <alignment vertical="center" wrapText="1"/>
    </xf>
    <xf numFmtId="0" fontId="15" fillId="8" borderId="23" xfId="0" applyFont="1" applyFill="1" applyBorder="1" applyAlignment="1">
      <alignment horizontal="center" vertical="center" textRotation="90"/>
    </xf>
    <xf numFmtId="0" fontId="24" fillId="9" borderId="23" xfId="0" applyFont="1" applyFill="1" applyBorder="1" applyAlignment="1">
      <alignment horizontal="center" vertical="center" textRotation="90"/>
    </xf>
    <xf numFmtId="0" fontId="8" fillId="13" borderId="24" xfId="0" applyFont="1" applyFill="1" applyBorder="1" applyAlignment="1">
      <alignment horizontal="center" vertical="center" wrapText="1"/>
    </xf>
    <xf numFmtId="0" fontId="8" fillId="12" borderId="24" xfId="0" applyFont="1" applyFill="1" applyBorder="1" applyAlignment="1">
      <alignment horizontal="center" vertical="center" wrapText="1"/>
    </xf>
    <xf numFmtId="0" fontId="8" fillId="14" borderId="24" xfId="0" applyFont="1" applyFill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13" fillId="4" borderId="13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 wrapText="1"/>
    </xf>
    <xf numFmtId="0" fontId="24" fillId="6" borderId="23" xfId="0" applyFont="1" applyFill="1" applyBorder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18" fillId="0" borderId="0" xfId="0" applyFont="1" applyAlignment="1">
      <alignment horizontal="center" vertical="center"/>
    </xf>
    <xf numFmtId="0" fontId="26" fillId="10" borderId="23" xfId="0" applyFont="1" applyFill="1" applyBorder="1" applyAlignment="1">
      <alignment horizontal="center"/>
    </xf>
    <xf numFmtId="0" fontId="12" fillId="3" borderId="3" xfId="0" applyFont="1" applyFill="1" applyBorder="1" applyAlignment="1" applyProtection="1">
      <alignment horizontal="center" wrapText="1"/>
      <protection locked="0"/>
    </xf>
    <xf numFmtId="0" fontId="12" fillId="3" borderId="5" xfId="0" applyFont="1" applyFill="1" applyBorder="1" applyAlignment="1" applyProtection="1">
      <alignment horizontal="center" wrapText="1"/>
      <protection locked="0"/>
    </xf>
    <xf numFmtId="0" fontId="12" fillId="3" borderId="7" xfId="0" applyFont="1" applyFill="1" applyBorder="1" applyAlignment="1" applyProtection="1">
      <alignment horizontal="center" wrapText="1"/>
      <protection locked="0"/>
    </xf>
    <xf numFmtId="0" fontId="7" fillId="4" borderId="3" xfId="0" applyFont="1" applyFill="1" applyBorder="1" applyAlignment="1">
      <alignment horizontal="center" vertical="center" wrapText="1"/>
    </xf>
    <xf numFmtId="0" fontId="18" fillId="2" borderId="0" xfId="0" applyFont="1" applyFill="1" applyAlignment="1">
      <alignment horizontal="center" vertical="center"/>
    </xf>
    <xf numFmtId="0" fontId="12" fillId="3" borderId="3" xfId="0" applyFont="1" applyFill="1" applyBorder="1" applyAlignment="1" applyProtection="1">
      <alignment horizontal="center"/>
      <protection locked="0"/>
    </xf>
    <xf numFmtId="0" fontId="12" fillId="3" borderId="5" xfId="0" applyFont="1" applyFill="1" applyBorder="1" applyAlignment="1" applyProtection="1">
      <alignment horizontal="center"/>
      <protection locked="0"/>
    </xf>
    <xf numFmtId="0" fontId="12" fillId="3" borderId="7" xfId="0" applyFont="1" applyFill="1" applyBorder="1" applyAlignment="1" applyProtection="1">
      <alignment horizontal="center"/>
      <protection locked="0"/>
    </xf>
    <xf numFmtId="0" fontId="1" fillId="0" borderId="5" xfId="0" applyFont="1" applyBorder="1" applyAlignment="1" applyProtection="1">
      <alignment wrapText="1"/>
      <protection locked="0"/>
    </xf>
    <xf numFmtId="0" fontId="1" fillId="0" borderId="7" xfId="0" applyFont="1" applyBorder="1" applyAlignment="1" applyProtection="1">
      <alignment wrapText="1"/>
      <protection locked="0"/>
    </xf>
    <xf numFmtId="0" fontId="10" fillId="4" borderId="13" xfId="0" applyFont="1" applyFill="1" applyBorder="1" applyAlignment="1">
      <alignment horizontal="center" vertical="center" wrapText="1"/>
    </xf>
    <xf numFmtId="0" fontId="23" fillId="2" borderId="0" xfId="0" applyFont="1" applyFill="1" applyAlignment="1">
      <alignment horizontal="center"/>
    </xf>
    <xf numFmtId="0" fontId="12" fillId="3" borderId="3" xfId="0" applyFont="1" applyFill="1" applyBorder="1" applyAlignment="1" applyProtection="1">
      <alignment horizontal="left" vertical="top" wrapText="1"/>
      <protection locked="0"/>
    </xf>
    <xf numFmtId="0" fontId="1" fillId="0" borderId="5" xfId="0" applyFont="1" applyBorder="1" applyAlignment="1" applyProtection="1">
      <alignment vertical="top" wrapText="1"/>
      <protection locked="0"/>
    </xf>
    <xf numFmtId="0" fontId="1" fillId="0" borderId="7" xfId="0" applyFont="1" applyBorder="1" applyAlignment="1" applyProtection="1">
      <alignment vertical="top" wrapText="1"/>
      <protection locked="0"/>
    </xf>
    <xf numFmtId="0" fontId="12" fillId="3" borderId="5" xfId="0" applyFont="1" applyFill="1" applyBorder="1" applyAlignment="1" applyProtection="1">
      <alignment horizontal="left" vertical="top" wrapText="1"/>
      <protection locked="0"/>
    </xf>
    <xf numFmtId="0" fontId="12" fillId="3" borderId="7" xfId="0" applyFont="1" applyFill="1" applyBorder="1" applyAlignment="1" applyProtection="1">
      <alignment horizontal="left" vertical="top" wrapText="1"/>
      <protection locked="0"/>
    </xf>
    <xf numFmtId="0" fontId="28" fillId="3" borderId="3" xfId="0" applyFont="1" applyFill="1" applyBorder="1" applyAlignment="1" applyProtection="1">
      <alignment horizontal="left" vertical="top"/>
      <protection locked="0"/>
    </xf>
    <xf numFmtId="0" fontId="28" fillId="3" borderId="5" xfId="0" applyFont="1" applyFill="1" applyBorder="1" applyAlignment="1" applyProtection="1">
      <alignment horizontal="left" vertical="top"/>
      <protection locked="0"/>
    </xf>
    <xf numFmtId="0" fontId="28" fillId="3" borderId="3" xfId="0" applyFont="1" applyFill="1" applyBorder="1" applyAlignment="1" applyProtection="1">
      <alignment horizontal="left" vertical="top" wrapText="1"/>
      <protection locked="0"/>
    </xf>
    <xf numFmtId="0" fontId="28" fillId="3" borderId="5" xfId="0" applyFont="1" applyFill="1" applyBorder="1" applyAlignment="1" applyProtection="1">
      <alignment horizontal="left" vertical="top" wrapText="1"/>
      <protection locked="0"/>
    </xf>
    <xf numFmtId="0" fontId="28" fillId="3" borderId="7" xfId="0" applyFont="1" applyFill="1" applyBorder="1" applyAlignment="1" applyProtection="1">
      <alignment horizontal="left" vertical="top" wrapText="1"/>
      <protection locked="0"/>
    </xf>
    <xf numFmtId="0" fontId="28" fillId="3" borderId="5" xfId="0" applyFont="1" applyFill="1" applyBorder="1" applyAlignment="1" applyProtection="1">
      <alignment horizontal="left" vertical="top" wrapText="1"/>
      <protection locked="0"/>
    </xf>
    <xf numFmtId="0" fontId="28" fillId="3" borderId="7" xfId="0" applyFont="1" applyFill="1" applyBorder="1" applyAlignment="1" applyProtection="1">
      <alignment horizontal="left" vertical="top" wrapText="1"/>
      <protection locked="0"/>
    </xf>
    <xf numFmtId="0" fontId="1" fillId="0" borderId="6" xfId="0" applyFont="1" applyBorder="1" applyAlignment="1"/>
    <xf numFmtId="0" fontId="1" fillId="0" borderId="8" xfId="0" applyFont="1" applyBorder="1" applyAlignment="1"/>
    <xf numFmtId="0" fontId="19" fillId="0" borderId="0" xfId="0" applyFont="1" applyAlignment="1"/>
    <xf numFmtId="0" fontId="0" fillId="0" borderId="0" xfId="0" applyAlignment="1"/>
    <xf numFmtId="0" fontId="1" fillId="5" borderId="9" xfId="0" applyFont="1" applyFill="1" applyBorder="1" applyAlignment="1"/>
    <xf numFmtId="0" fontId="1" fillId="5" borderId="10" xfId="0" applyFont="1" applyFill="1" applyBorder="1" applyAlignment="1"/>
    <xf numFmtId="0" fontId="1" fillId="0" borderId="9" xfId="0" applyFont="1" applyBorder="1" applyAlignment="1"/>
    <xf numFmtId="0" fontId="1" fillId="0" borderId="10" xfId="0" applyFont="1" applyBorder="1" applyAlignment="1"/>
    <xf numFmtId="0" fontId="1" fillId="5" borderId="16" xfId="0" applyFont="1" applyFill="1" applyBorder="1" applyAlignment="1"/>
    <xf numFmtId="0" fontId="1" fillId="5" borderId="17" xfId="0" applyFont="1" applyFill="1" applyBorder="1" applyAlignment="1"/>
    <xf numFmtId="0" fontId="1" fillId="5" borderId="18" xfId="0" applyFont="1" applyFill="1" applyBorder="1" applyAlignment="1"/>
    <xf numFmtId="0" fontId="1" fillId="0" borderId="19" xfId="0" applyFont="1" applyBorder="1" applyAlignment="1"/>
    <xf numFmtId="0" fontId="1" fillId="5" borderId="14" xfId="0" applyFont="1" applyFill="1" applyBorder="1" applyAlignment="1"/>
    <xf numFmtId="0" fontId="1" fillId="5" borderId="15" xfId="0" applyFont="1" applyFill="1" applyBorder="1" applyAlignment="1"/>
    <xf numFmtId="0" fontId="1" fillId="0" borderId="17" xfId="0" applyFont="1" applyBorder="1" applyAlignment="1"/>
    <xf numFmtId="0" fontId="1" fillId="0" borderId="18" xfId="0" applyFont="1" applyBorder="1" applyAlignment="1"/>
    <xf numFmtId="0" fontId="25" fillId="7" borderId="21" xfId="0" applyFont="1" applyFill="1" applyBorder="1" applyAlignment="1"/>
    <xf numFmtId="0" fontId="25" fillId="7" borderId="22" xfId="0" applyFont="1" applyFill="1" applyBorder="1" applyAlignment="1"/>
    <xf numFmtId="0" fontId="27" fillId="5" borderId="21" xfId="0" applyFont="1" applyFill="1" applyBorder="1" applyAlignment="1"/>
    <xf numFmtId="0" fontId="27" fillId="5" borderId="22" xfId="0" applyFont="1" applyFill="1" applyBorder="1" applyAlignment="1"/>
    <xf numFmtId="0" fontId="21" fillId="11" borderId="26" xfId="0" applyFont="1" applyFill="1" applyBorder="1" applyAlignment="1"/>
    <xf numFmtId="0" fontId="21" fillId="11" borderId="27" xfId="0" applyFont="1" applyFill="1" applyBorder="1" applyAlignment="1"/>
    <xf numFmtId="0" fontId="1" fillId="5" borderId="29" xfId="0" applyFont="1" applyFill="1" applyBorder="1" applyAlignment="1"/>
    <xf numFmtId="0" fontId="21" fillId="11" borderId="30" xfId="0" applyFont="1" applyFill="1" applyBorder="1" applyAlignment="1"/>
    <xf numFmtId="0" fontId="22" fillId="11" borderId="0" xfId="0" applyFont="1" applyFill="1" applyAlignment="1"/>
    <xf numFmtId="0" fontId="21" fillId="11" borderId="31" xfId="0" applyFont="1" applyFill="1" applyBorder="1" applyAlignment="1"/>
    <xf numFmtId="0" fontId="1" fillId="5" borderId="32" xfId="0" applyFont="1" applyFill="1" applyBorder="1" applyAlignment="1"/>
    <xf numFmtId="0" fontId="21" fillId="11" borderId="33" xfId="0" applyFont="1" applyFill="1" applyBorder="1" applyAlignment="1"/>
    <xf numFmtId="0" fontId="21" fillId="11" borderId="34" xfId="0" applyFont="1" applyFill="1" applyBorder="1" applyAlignment="1"/>
    <xf numFmtId="0" fontId="21" fillId="11" borderId="35" xfId="0" applyFont="1" applyFill="1" applyBorder="1" applyAlignment="1"/>
    <xf numFmtId="0" fontId="25" fillId="7" borderId="29" xfId="0" applyFont="1" applyFill="1" applyBorder="1" applyAlignment="1"/>
    <xf numFmtId="0" fontId="25" fillId="7" borderId="32" xfId="0" applyFont="1" applyFill="1" applyBorder="1" applyAlignment="1"/>
    <xf numFmtId="0" fontId="1" fillId="5" borderId="5" xfId="0" applyFont="1" applyFill="1" applyBorder="1" applyAlignment="1"/>
    <xf numFmtId="0" fontId="1" fillId="5" borderId="7" xfId="0" applyFont="1" applyFill="1" applyBorder="1" applyAlignment="1"/>
    <xf numFmtId="0" fontId="1" fillId="0" borderId="5" xfId="0" applyFont="1" applyBorder="1" applyAlignment="1" applyProtection="1">
      <protection locked="0"/>
    </xf>
    <xf numFmtId="0" fontId="1" fillId="0" borderId="7" xfId="0" applyFont="1" applyBorder="1" applyAlignment="1" applyProtection="1">
      <protection locked="0"/>
    </xf>
  </cellXfs>
  <cellStyles count="1">
    <cellStyle name="Normal" xfId="0" builtinId="0"/>
  </cellStyles>
  <dxfs count="3"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1"/>
  <c:style val="2"/>
  <c:chart>
    <c:title>
      <c:tx>
        <c:rich>
          <a:bodyPr/>
          <a:lstStyle/>
          <a:p>
            <a:pPr lvl="0">
              <a:defRPr b="1" i="0"/>
            </a:pPr>
            <a:r>
              <a:rPr lang="pt-BR"/>
              <a:t>Resultado da Análise SWOT</a:t>
            </a:r>
          </a:p>
        </c:rich>
      </c:tx>
      <c:overlay val="0"/>
    </c:title>
    <c:autoTitleDeleted val="0"/>
    <c:plotArea>
      <c:layout/>
      <c:radarChart>
        <c:radarStyle val="marker"/>
        <c:varyColors val="1"/>
        <c:ser>
          <c:idx val="0"/>
          <c:order val="0"/>
          <c:spPr>
            <a:ln w="19050" cmpd="sng">
              <a:solidFill>
                <a:srgbClr val="4F81BD"/>
              </a:solidFill>
            </a:ln>
          </c:spPr>
          <c:marker>
            <c:symbol val="circle"/>
            <c:size val="10"/>
            <c:spPr>
              <a:solidFill>
                <a:srgbClr val="4F81BD"/>
              </a:solidFill>
              <a:ln cmpd="sng">
                <a:solidFill>
                  <a:srgbClr val="4F81BD"/>
                </a:solidFill>
              </a:ln>
            </c:spPr>
          </c:marker>
          <c:cat>
            <c:strRef>
              <c:f>'Resultado Gráfico'!$Q$4:$Q$7</c:f>
              <c:strCache>
                <c:ptCount val="4"/>
                <c:pt idx="0">
                  <c:v>FORÇA</c:v>
                </c:pt>
                <c:pt idx="1">
                  <c:v>OPORTUNIDADE</c:v>
                </c:pt>
                <c:pt idx="2">
                  <c:v>FRAQUEZA</c:v>
                </c:pt>
                <c:pt idx="3">
                  <c:v>AMEAÇA</c:v>
                </c:pt>
              </c:strCache>
            </c:strRef>
          </c:cat>
          <c:val>
            <c:numRef>
              <c:f>'Resultado Gráfico'!$R$4:$R$7</c:f>
              <c:numCache>
                <c:formatCode>General</c:formatCode>
                <c:ptCount val="4"/>
                <c:pt idx="0">
                  <c:v>330</c:v>
                </c:pt>
                <c:pt idx="1">
                  <c:v>152</c:v>
                </c:pt>
                <c:pt idx="2">
                  <c:v>100</c:v>
                </c:pt>
                <c:pt idx="3">
                  <c:v>234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1C8-4572-B88C-446D13435A5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9144192"/>
        <c:axId val="49146112"/>
      </c:radarChart>
      <c:catAx>
        <c:axId val="49144192"/>
        <c:scaling>
          <c:orientation val="minMax"/>
        </c:scaling>
        <c:delete val="0"/>
        <c:axPos val="b"/>
        <c:numFmt formatCode="General" sourceLinked="1"/>
        <c:majorTickMark val="cross"/>
        <c:minorTickMark val="cross"/>
        <c:tickLblPos val="nextTo"/>
        <c:txPr>
          <a:bodyPr/>
          <a:lstStyle/>
          <a:p>
            <a:pPr lvl="0">
              <a:defRPr b="0"/>
            </a:pPr>
            <a:endParaRPr lang="pt-BR"/>
          </a:p>
        </c:txPr>
        <c:crossAx val="49146112"/>
        <c:crosses val="autoZero"/>
        <c:auto val="1"/>
        <c:lblAlgn val="ctr"/>
        <c:lblOffset val="100"/>
        <c:noMultiLvlLbl val="1"/>
      </c:catAx>
      <c:valAx>
        <c:axId val="49146112"/>
        <c:scaling>
          <c:orientation val="minMax"/>
          <c:max val="100"/>
          <c:min val="0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numFmt formatCode="General" sourceLinked="1"/>
        <c:majorTickMark val="cross"/>
        <c:minorTickMark val="cross"/>
        <c:tickLblPos val="nextTo"/>
        <c:spPr>
          <a:ln w="47625">
            <a:noFill/>
          </a:ln>
        </c:spPr>
        <c:txPr>
          <a:bodyPr/>
          <a:lstStyle/>
          <a:p>
            <a:pPr lvl="0">
              <a:defRPr b="0"/>
            </a:pPr>
            <a:endParaRPr lang="pt-BR"/>
          </a:p>
        </c:txPr>
        <c:crossAx val="49144192"/>
        <c:crosses val="autoZero"/>
        <c:crossBetween val="between"/>
        <c:majorUnit val="20"/>
      </c:valAx>
      <c:spPr>
        <a:solidFill>
          <a:srgbClr val="FFFFFF"/>
        </a:solidFill>
      </c:spPr>
    </c:plotArea>
    <c:plotVisOnly val="1"/>
    <c:dispBlanksAs val="zero"/>
    <c:showDLblsOverMax val="1"/>
  </c:chart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6</xdr:col>
      <xdr:colOff>190500</xdr:colOff>
      <xdr:row>8</xdr:row>
      <xdr:rowOff>-57150</xdr:rowOff>
    </xdr:from>
    <xdr:ext cx="4705350" cy="3076575"/>
    <xdr:pic>
      <xdr:nvPicPr>
        <xdr:cNvPr id="2" name="image1.png" title="Imagem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190500</xdr:colOff>
      <xdr:row>0</xdr:row>
      <xdr:rowOff>0</xdr:rowOff>
    </xdr:from>
    <xdr:ext cx="10591800" cy="4762500"/>
    <xdr:graphicFrame macro="">
      <xdr:nvGraphicFramePr>
        <xdr:cNvPr id="2" name="Chart 1" title="Gráfico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C18"/>
  <sheetViews>
    <sheetView showGridLines="0" workbookViewId="0">
      <selection activeCell="B19" sqref="B19"/>
    </sheetView>
  </sheetViews>
  <sheetFormatPr defaultColWidth="14.42578125" defaultRowHeight="15" customHeight="1"/>
  <cols>
    <col min="1" max="1" width="5.5703125" customWidth="1"/>
    <col min="2" max="2" width="145" customWidth="1"/>
    <col min="3" max="3" width="5.42578125" customWidth="1"/>
  </cols>
  <sheetData>
    <row r="1" spans="1:3" ht="36">
      <c r="A1" s="1"/>
      <c r="B1" s="4"/>
      <c r="C1" s="1"/>
    </row>
    <row r="2" spans="1:3" ht="36">
      <c r="A2" s="1"/>
      <c r="B2" s="30" t="s">
        <v>0</v>
      </c>
      <c r="C2" s="1"/>
    </row>
    <row r="3" spans="1:3" ht="14.45">
      <c r="A3" s="1"/>
      <c r="B3" s="7"/>
      <c r="C3" s="7"/>
    </row>
    <row r="4" spans="1:3" ht="22.5" customHeight="1">
      <c r="A4" s="1"/>
      <c r="B4" s="31" t="s">
        <v>1</v>
      </c>
      <c r="C4" s="7"/>
    </row>
    <row r="5" spans="1:3" ht="43.5" customHeight="1">
      <c r="A5" s="1"/>
      <c r="B5" s="41" t="s">
        <v>2</v>
      </c>
      <c r="C5" s="7"/>
    </row>
    <row r="6" spans="1:3" ht="30" customHeight="1">
      <c r="A6" s="1"/>
      <c r="B6" s="78"/>
      <c r="C6" s="7"/>
    </row>
    <row r="7" spans="1:3" ht="22.5" customHeight="1">
      <c r="A7" s="1"/>
      <c r="B7" s="78"/>
      <c r="C7" s="7"/>
    </row>
    <row r="8" spans="1:3" ht="16.5" customHeight="1">
      <c r="A8" s="1"/>
      <c r="B8" s="79"/>
      <c r="C8" s="7"/>
    </row>
    <row r="9" spans="1:3" ht="18" customHeight="1">
      <c r="A9" s="1"/>
      <c r="B9" s="8"/>
      <c r="C9" s="7"/>
    </row>
    <row r="10" spans="1:3" ht="18" customHeight="1">
      <c r="A10" s="1"/>
      <c r="B10" s="31" t="s">
        <v>3</v>
      </c>
      <c r="C10" s="7"/>
    </row>
    <row r="11" spans="1:3" ht="18" customHeight="1">
      <c r="A11" s="1"/>
      <c r="B11" s="12"/>
      <c r="C11" s="7"/>
    </row>
    <row r="12" spans="1:3" ht="14.45">
      <c r="A12" s="1"/>
      <c r="B12" s="13" t="s">
        <v>4</v>
      </c>
      <c r="C12" s="7"/>
    </row>
    <row r="13" spans="1:3" ht="14.45">
      <c r="A13" s="1"/>
      <c r="B13" s="14"/>
      <c r="C13" s="7"/>
    </row>
    <row r="14" spans="1:3" ht="44.25" customHeight="1">
      <c r="A14" s="1"/>
      <c r="B14" s="9" t="s">
        <v>5</v>
      </c>
      <c r="C14" s="7"/>
    </row>
    <row r="15" spans="1:3" ht="14.45">
      <c r="A15" s="1"/>
      <c r="B15" s="9"/>
      <c r="C15" s="7"/>
    </row>
    <row r="16" spans="1:3" ht="14.45">
      <c r="A16" s="1"/>
      <c r="B16" s="9" t="s">
        <v>6</v>
      </c>
      <c r="C16" s="7"/>
    </row>
    <row r="17" spans="1:3" ht="18" customHeight="1">
      <c r="A17" s="1"/>
      <c r="B17" s="15"/>
      <c r="C17" s="7"/>
    </row>
    <row r="18" spans="1:3" ht="18" customHeight="1">
      <c r="A18" s="1"/>
      <c r="B18" s="8"/>
      <c r="C18" s="7"/>
    </row>
  </sheetData>
  <mergeCells count="1">
    <mergeCell ref="B5:B8"/>
  </mergeCells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V48"/>
  <sheetViews>
    <sheetView showGridLines="0" topLeftCell="A15" workbookViewId="0">
      <selection activeCell="U44" sqref="U44"/>
    </sheetView>
  </sheetViews>
  <sheetFormatPr defaultColWidth="14.42578125" defaultRowHeight="15" customHeight="1"/>
  <cols>
    <col min="1" max="1" width="1.85546875" customWidth="1"/>
    <col min="2" max="4" width="9.140625" customWidth="1"/>
    <col min="5" max="5" width="5.7109375" customWidth="1"/>
    <col min="6" max="11" width="9.140625" customWidth="1"/>
    <col min="12" max="12" width="3.85546875" customWidth="1"/>
    <col min="13" max="23" width="9.140625" customWidth="1"/>
  </cols>
  <sheetData>
    <row r="1" spans="2:20" ht="15" customHeight="1">
      <c r="B1" s="3"/>
    </row>
    <row r="2" spans="2:20" ht="27.6">
      <c r="C2" s="5"/>
      <c r="D2" s="5"/>
      <c r="E2" s="5"/>
      <c r="F2" s="52" t="s">
        <v>7</v>
      </c>
      <c r="G2" s="80"/>
      <c r="H2" s="80"/>
      <c r="I2" s="80"/>
      <c r="J2" s="80"/>
      <c r="K2" s="80"/>
      <c r="L2" s="80"/>
      <c r="M2" s="80"/>
      <c r="N2" s="80"/>
      <c r="O2" s="80"/>
      <c r="P2" s="80"/>
      <c r="Q2" s="5"/>
      <c r="R2" s="5"/>
      <c r="S2" s="5"/>
      <c r="T2" s="5"/>
    </row>
    <row r="3" spans="2:20" ht="15" customHeight="1">
      <c r="B3" s="3"/>
    </row>
    <row r="4" spans="2:20" ht="15" customHeight="1">
      <c r="B4" s="3"/>
      <c r="F4" s="51" t="s">
        <v>8</v>
      </c>
      <c r="G4" s="81"/>
      <c r="H4" s="81"/>
      <c r="I4" s="81"/>
      <c r="J4" s="81"/>
      <c r="K4" s="81"/>
      <c r="L4" s="81"/>
      <c r="M4" s="81"/>
      <c r="N4" s="81"/>
      <c r="O4" s="81"/>
      <c r="P4" s="81"/>
    </row>
    <row r="5" spans="2:20" ht="15" customHeight="1">
      <c r="B5" s="3"/>
      <c r="F5" s="81"/>
      <c r="G5" s="81"/>
      <c r="H5" s="81"/>
      <c r="I5" s="81"/>
      <c r="J5" s="81"/>
      <c r="K5" s="81"/>
      <c r="L5" s="81"/>
      <c r="M5" s="81"/>
      <c r="N5" s="81"/>
      <c r="O5" s="81"/>
      <c r="P5" s="81"/>
    </row>
    <row r="6" spans="2:20" ht="15" customHeight="1">
      <c r="B6" s="3"/>
      <c r="F6" s="81"/>
      <c r="G6" s="81"/>
      <c r="H6" s="81"/>
      <c r="I6" s="81"/>
      <c r="J6" s="81"/>
      <c r="K6" s="81"/>
      <c r="L6" s="81"/>
      <c r="M6" s="81"/>
      <c r="N6" s="81"/>
      <c r="O6" s="81"/>
      <c r="P6" s="81"/>
    </row>
    <row r="7" spans="2:20" ht="15" customHeight="1">
      <c r="B7" s="3"/>
      <c r="F7" s="81"/>
      <c r="G7" s="81"/>
      <c r="H7" s="81"/>
      <c r="I7" s="81"/>
      <c r="J7" s="81"/>
      <c r="K7" s="81"/>
      <c r="L7" s="81"/>
      <c r="M7" s="81"/>
      <c r="N7" s="81"/>
      <c r="O7" s="81"/>
      <c r="P7" s="81"/>
    </row>
    <row r="8" spans="2:20" ht="15" customHeight="1">
      <c r="B8" s="3"/>
    </row>
    <row r="9" spans="2:20" ht="15" customHeight="1">
      <c r="B9" s="3"/>
    </row>
    <row r="10" spans="2:20" ht="15" customHeight="1">
      <c r="B10" s="3"/>
    </row>
    <row r="11" spans="2:20" ht="15" customHeight="1">
      <c r="B11" s="3"/>
    </row>
    <row r="12" spans="2:20" ht="15" customHeight="1">
      <c r="B12" s="3"/>
    </row>
    <row r="13" spans="2:20" ht="15" customHeight="1">
      <c r="B13" s="3"/>
    </row>
    <row r="14" spans="2:20" ht="15" customHeight="1">
      <c r="B14" s="3"/>
    </row>
    <row r="15" spans="2:20" ht="15" customHeight="1">
      <c r="B15" s="3"/>
    </row>
    <row r="16" spans="2:20" ht="15" customHeight="1">
      <c r="B16" s="3"/>
    </row>
    <row r="17" spans="2:22" ht="15" customHeight="1">
      <c r="B17" s="3"/>
    </row>
    <row r="18" spans="2:22" ht="15" customHeight="1">
      <c r="B18" s="3"/>
    </row>
    <row r="19" spans="2:22" ht="15" customHeight="1">
      <c r="B19" s="3"/>
    </row>
    <row r="20" spans="2:22" ht="15" customHeight="1">
      <c r="B20" s="3"/>
    </row>
    <row r="21" spans="2:22" ht="15" customHeight="1">
      <c r="B21" s="3"/>
    </row>
    <row r="22" spans="2:22" ht="15" customHeight="1">
      <c r="B22" s="3"/>
    </row>
    <row r="23" spans="2:22" ht="15" customHeight="1">
      <c r="B23" s="3"/>
    </row>
    <row r="24" spans="2:22" ht="15" customHeight="1">
      <c r="B24" s="3"/>
    </row>
    <row r="27" spans="2:22" ht="15" customHeight="1">
      <c r="B27" s="49" t="s">
        <v>9</v>
      </c>
      <c r="C27" s="82"/>
      <c r="D27" s="83"/>
      <c r="E27" s="47" t="s">
        <v>10</v>
      </c>
      <c r="F27" s="84"/>
      <c r="G27" s="84"/>
      <c r="H27" s="84"/>
      <c r="I27" s="84"/>
      <c r="J27" s="84"/>
      <c r="K27" s="85"/>
      <c r="M27" s="49" t="s">
        <v>11</v>
      </c>
      <c r="N27" s="82"/>
      <c r="O27" s="83"/>
      <c r="P27" s="47" t="s">
        <v>12</v>
      </c>
      <c r="Q27" s="84"/>
      <c r="R27" s="84"/>
      <c r="S27" s="84"/>
      <c r="T27" s="84"/>
      <c r="U27" s="84"/>
      <c r="V27" s="85"/>
    </row>
    <row r="28" spans="2:22" ht="15" customHeight="1">
      <c r="B28" s="86"/>
      <c r="C28" s="87"/>
      <c r="D28" s="88"/>
      <c r="E28" s="81"/>
      <c r="F28" s="81"/>
      <c r="G28" s="81"/>
      <c r="H28" s="81"/>
      <c r="I28" s="81"/>
      <c r="J28" s="81"/>
      <c r="K28" s="89"/>
      <c r="M28" s="86"/>
      <c r="N28" s="87"/>
      <c r="O28" s="88"/>
      <c r="P28" s="81"/>
      <c r="Q28" s="81"/>
      <c r="R28" s="81"/>
      <c r="S28" s="81"/>
      <c r="T28" s="81"/>
      <c r="U28" s="81"/>
      <c r="V28" s="89"/>
    </row>
    <row r="29" spans="2:22" ht="15" customHeight="1">
      <c r="B29" s="48" t="s">
        <v>13</v>
      </c>
      <c r="C29" s="90"/>
      <c r="D29" s="91"/>
      <c r="E29" s="92"/>
      <c r="F29" s="92"/>
      <c r="G29" s="92"/>
      <c r="H29" s="92"/>
      <c r="I29" s="92"/>
      <c r="J29" s="92"/>
      <c r="K29" s="93"/>
      <c r="M29" s="48" t="s">
        <v>14</v>
      </c>
      <c r="N29" s="90"/>
      <c r="O29" s="91"/>
      <c r="P29" s="92"/>
      <c r="Q29" s="92"/>
      <c r="R29" s="92"/>
      <c r="S29" s="92"/>
      <c r="T29" s="92"/>
      <c r="U29" s="92"/>
      <c r="V29" s="93"/>
    </row>
    <row r="31" spans="2:22" ht="15" customHeight="1">
      <c r="C31" s="51" t="s">
        <v>15</v>
      </c>
      <c r="D31" s="81"/>
      <c r="E31" s="81"/>
      <c r="F31" s="81"/>
      <c r="G31" s="81"/>
      <c r="H31" s="81"/>
      <c r="I31" s="81"/>
      <c r="J31" s="81"/>
      <c r="K31" s="81"/>
      <c r="L31" s="81"/>
      <c r="M31" s="81"/>
      <c r="N31" s="81"/>
      <c r="O31" s="81"/>
      <c r="P31" s="81"/>
      <c r="Q31" s="81"/>
      <c r="R31" s="81"/>
      <c r="S31" s="18"/>
      <c r="T31" s="18"/>
      <c r="U31" s="18"/>
    </row>
    <row r="32" spans="2:22" ht="14.45">
      <c r="D32" s="19"/>
      <c r="E32" s="19"/>
      <c r="F32" s="81"/>
      <c r="G32" s="81"/>
      <c r="H32" s="81"/>
      <c r="I32" s="81"/>
      <c r="J32" s="81"/>
      <c r="K32" s="81"/>
      <c r="L32" s="81"/>
      <c r="M32" s="81"/>
      <c r="N32" s="81"/>
      <c r="O32" s="81"/>
      <c r="P32" s="81"/>
      <c r="Q32" s="81"/>
      <c r="R32" s="2"/>
    </row>
    <row r="33" spans="4:18" ht="23.1">
      <c r="D33" s="19"/>
      <c r="E33" s="19"/>
      <c r="F33" s="50" t="s">
        <v>16</v>
      </c>
      <c r="G33" s="94"/>
      <c r="H33" s="94"/>
      <c r="I33" s="94"/>
      <c r="J33" s="94"/>
      <c r="K33" s="95"/>
      <c r="L33" s="53" t="s">
        <v>17</v>
      </c>
      <c r="M33" s="96"/>
      <c r="N33" s="96"/>
      <c r="O33" s="96"/>
      <c r="P33" s="96"/>
      <c r="Q33" s="97"/>
      <c r="R33" s="2"/>
    </row>
    <row r="34" spans="4:18" ht="28.5" customHeight="1">
      <c r="D34" s="81"/>
      <c r="E34" s="42" t="s">
        <v>9</v>
      </c>
      <c r="F34" s="45" t="s">
        <v>18</v>
      </c>
      <c r="G34" s="98"/>
      <c r="H34" s="98"/>
      <c r="I34" s="98"/>
      <c r="J34" s="98"/>
      <c r="K34" s="99"/>
      <c r="L34" s="44" t="s">
        <v>19</v>
      </c>
      <c r="M34" s="98"/>
      <c r="N34" s="98"/>
      <c r="O34" s="98"/>
      <c r="P34" s="98"/>
      <c r="Q34" s="99"/>
      <c r="R34" s="2"/>
    </row>
    <row r="35" spans="4:18" ht="28.5" customHeight="1">
      <c r="D35" s="81"/>
      <c r="E35" s="100"/>
      <c r="F35" s="101"/>
      <c r="G35" s="102"/>
      <c r="H35" s="102"/>
      <c r="I35" s="102"/>
      <c r="J35" s="102"/>
      <c r="K35" s="103"/>
      <c r="L35" s="101"/>
      <c r="M35" s="102"/>
      <c r="N35" s="102"/>
      <c r="O35" s="102"/>
      <c r="P35" s="102"/>
      <c r="Q35" s="103"/>
      <c r="R35" s="2"/>
    </row>
    <row r="36" spans="4:18" ht="28.5" customHeight="1">
      <c r="D36" s="81"/>
      <c r="E36" s="100"/>
      <c r="F36" s="101"/>
      <c r="G36" s="102"/>
      <c r="H36" s="102"/>
      <c r="I36" s="102"/>
      <c r="J36" s="102"/>
      <c r="K36" s="103"/>
      <c r="L36" s="101"/>
      <c r="M36" s="102"/>
      <c r="N36" s="102"/>
      <c r="O36" s="102"/>
      <c r="P36" s="102"/>
      <c r="Q36" s="103"/>
    </row>
    <row r="37" spans="4:18" ht="28.5" customHeight="1">
      <c r="D37" s="81"/>
      <c r="E37" s="100"/>
      <c r="F37" s="101"/>
      <c r="G37" s="102"/>
      <c r="H37" s="102"/>
      <c r="I37" s="102"/>
      <c r="J37" s="102"/>
      <c r="K37" s="103"/>
      <c r="L37" s="101"/>
      <c r="M37" s="102"/>
      <c r="N37" s="102"/>
      <c r="O37" s="102"/>
      <c r="P37" s="102"/>
      <c r="Q37" s="103"/>
    </row>
    <row r="38" spans="4:18" ht="28.5" customHeight="1">
      <c r="D38" s="81"/>
      <c r="E38" s="100"/>
      <c r="F38" s="101"/>
      <c r="G38" s="102"/>
      <c r="H38" s="102"/>
      <c r="I38" s="102"/>
      <c r="J38" s="102"/>
      <c r="K38" s="103"/>
      <c r="L38" s="101"/>
      <c r="M38" s="102"/>
      <c r="N38" s="102"/>
      <c r="O38" s="102"/>
      <c r="P38" s="102"/>
      <c r="Q38" s="103"/>
    </row>
    <row r="39" spans="4:18" ht="28.5" customHeight="1">
      <c r="D39" s="81"/>
      <c r="E39" s="100"/>
      <c r="F39" s="101"/>
      <c r="G39" s="102"/>
      <c r="H39" s="102"/>
      <c r="I39" s="102"/>
      <c r="J39" s="102"/>
      <c r="K39" s="103"/>
      <c r="L39" s="101"/>
      <c r="M39" s="102"/>
      <c r="N39" s="102"/>
      <c r="O39" s="102"/>
      <c r="P39" s="102"/>
      <c r="Q39" s="103"/>
    </row>
    <row r="40" spans="4:18" ht="28.5" customHeight="1">
      <c r="D40" s="81"/>
      <c r="E40" s="104"/>
      <c r="F40" s="105"/>
      <c r="G40" s="106"/>
      <c r="H40" s="106"/>
      <c r="I40" s="106"/>
      <c r="J40" s="106"/>
      <c r="K40" s="107"/>
      <c r="L40" s="105"/>
      <c r="M40" s="106"/>
      <c r="N40" s="106"/>
      <c r="O40" s="106"/>
      <c r="P40" s="106"/>
      <c r="Q40" s="107"/>
    </row>
    <row r="41" spans="4:18" ht="28.5" customHeight="1">
      <c r="D41" s="81"/>
      <c r="E41" s="43" t="s">
        <v>20</v>
      </c>
      <c r="F41" s="44" t="s">
        <v>21</v>
      </c>
      <c r="G41" s="98"/>
      <c r="H41" s="98"/>
      <c r="I41" s="98"/>
      <c r="J41" s="98"/>
      <c r="K41" s="99"/>
      <c r="L41" s="46" t="s">
        <v>22</v>
      </c>
      <c r="M41" s="98"/>
      <c r="N41" s="98"/>
      <c r="O41" s="98"/>
      <c r="P41" s="98"/>
      <c r="Q41" s="99"/>
    </row>
    <row r="42" spans="4:18" ht="28.5" customHeight="1">
      <c r="D42" s="81"/>
      <c r="E42" s="108"/>
      <c r="F42" s="101"/>
      <c r="G42" s="102"/>
      <c r="H42" s="102"/>
      <c r="I42" s="102"/>
      <c r="J42" s="102"/>
      <c r="K42" s="103"/>
      <c r="L42" s="101"/>
      <c r="M42" s="102"/>
      <c r="N42" s="102"/>
      <c r="O42" s="102"/>
      <c r="P42" s="102"/>
      <c r="Q42" s="103"/>
    </row>
    <row r="43" spans="4:18" ht="28.5" customHeight="1">
      <c r="D43" s="81"/>
      <c r="E43" s="108"/>
      <c r="F43" s="101"/>
      <c r="G43" s="102"/>
      <c r="H43" s="102"/>
      <c r="I43" s="102"/>
      <c r="J43" s="102"/>
      <c r="K43" s="103"/>
      <c r="L43" s="101"/>
      <c r="M43" s="102"/>
      <c r="N43" s="102"/>
      <c r="O43" s="102"/>
      <c r="P43" s="102"/>
      <c r="Q43" s="103"/>
    </row>
    <row r="44" spans="4:18" ht="28.5" customHeight="1">
      <c r="D44" s="81"/>
      <c r="E44" s="108"/>
      <c r="F44" s="101"/>
      <c r="G44" s="102"/>
      <c r="H44" s="102"/>
      <c r="I44" s="102"/>
      <c r="J44" s="102"/>
      <c r="K44" s="103"/>
      <c r="L44" s="101"/>
      <c r="M44" s="102"/>
      <c r="N44" s="102"/>
      <c r="O44" s="102"/>
      <c r="P44" s="102"/>
      <c r="Q44" s="103"/>
    </row>
    <row r="45" spans="4:18" ht="28.5" customHeight="1">
      <c r="D45" s="81"/>
      <c r="E45" s="108"/>
      <c r="F45" s="101"/>
      <c r="G45" s="102"/>
      <c r="H45" s="102"/>
      <c r="I45" s="102"/>
      <c r="J45" s="102"/>
      <c r="K45" s="103"/>
      <c r="L45" s="101"/>
      <c r="M45" s="102"/>
      <c r="N45" s="102"/>
      <c r="O45" s="102"/>
      <c r="P45" s="102"/>
      <c r="Q45" s="103"/>
    </row>
    <row r="46" spans="4:18" ht="28.5" customHeight="1">
      <c r="D46" s="81"/>
      <c r="E46" s="108"/>
      <c r="F46" s="101"/>
      <c r="G46" s="102"/>
      <c r="H46" s="102"/>
      <c r="I46" s="102"/>
      <c r="J46" s="102"/>
      <c r="K46" s="103"/>
      <c r="L46" s="101"/>
      <c r="M46" s="102"/>
      <c r="N46" s="102"/>
      <c r="O46" s="102"/>
      <c r="P46" s="102"/>
      <c r="Q46" s="103"/>
    </row>
    <row r="47" spans="4:18" ht="28.5" customHeight="1">
      <c r="D47" s="81"/>
      <c r="E47" s="109"/>
      <c r="F47" s="105"/>
      <c r="G47" s="106"/>
      <c r="H47" s="106"/>
      <c r="I47" s="106"/>
      <c r="J47" s="106"/>
      <c r="K47" s="107"/>
      <c r="L47" s="105"/>
      <c r="M47" s="106"/>
      <c r="N47" s="106"/>
      <c r="O47" s="106"/>
      <c r="P47" s="106"/>
      <c r="Q47" s="107"/>
    </row>
    <row r="48" spans="4:18" ht="15" customHeight="1">
      <c r="L48" s="24"/>
      <c r="M48" s="24"/>
      <c r="N48" s="24"/>
      <c r="O48" s="24"/>
      <c r="P48" s="24"/>
      <c r="Q48" s="24"/>
    </row>
  </sheetData>
  <mergeCells count="19">
    <mergeCell ref="F4:P7"/>
    <mergeCell ref="F2:P2"/>
    <mergeCell ref="B27:D28"/>
    <mergeCell ref="B29:D29"/>
    <mergeCell ref="L33:Q33"/>
    <mergeCell ref="C31:R31"/>
    <mergeCell ref="L41:Q47"/>
    <mergeCell ref="L34:Q40"/>
    <mergeCell ref="E27:K29"/>
    <mergeCell ref="M29:O29"/>
    <mergeCell ref="M27:O28"/>
    <mergeCell ref="P27:V29"/>
    <mergeCell ref="F32:Q32"/>
    <mergeCell ref="F33:K33"/>
    <mergeCell ref="D34:D47"/>
    <mergeCell ref="E34:E40"/>
    <mergeCell ref="E41:E47"/>
    <mergeCell ref="F41:K47"/>
    <mergeCell ref="F34:K40"/>
  </mergeCells>
  <pageMargins left="0.511811024" right="0.511811024" top="0.78740157499999996" bottom="0.78740157499999996" header="0" footer="0"/>
  <pageSetup paperSize="9" orientation="portrait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H84"/>
  <sheetViews>
    <sheetView showGridLines="0" workbookViewId="0">
      <selection activeCell="E36" sqref="E36"/>
    </sheetView>
  </sheetViews>
  <sheetFormatPr defaultColWidth="14.42578125" defaultRowHeight="15" customHeight="1"/>
  <cols>
    <col min="1" max="1" width="5.5703125" customWidth="1"/>
    <col min="2" max="6" width="7.5703125" customWidth="1"/>
    <col min="7" max="7" width="15.5703125" customWidth="1"/>
    <col min="8" max="13" width="9.140625" customWidth="1"/>
    <col min="14" max="14" width="16.5703125" customWidth="1"/>
    <col min="15" max="15" width="16.140625" customWidth="1"/>
    <col min="16" max="16" width="38.7109375" hidden="1" customWidth="1"/>
    <col min="17" max="17" width="16.85546875" hidden="1" customWidth="1"/>
    <col min="18" max="18" width="21.7109375" hidden="1" customWidth="1"/>
    <col min="19" max="19" width="22.140625" customWidth="1"/>
    <col min="20" max="20" width="16.85546875" customWidth="1"/>
    <col min="21" max="21" width="38.7109375" customWidth="1"/>
    <col min="22" max="22" width="4.42578125" customWidth="1"/>
    <col min="23" max="23" width="13.28515625" customWidth="1"/>
    <col min="24" max="24" width="4.42578125" customWidth="1"/>
    <col min="25" max="25" width="12.28515625" customWidth="1"/>
  </cols>
  <sheetData>
    <row r="1" spans="1:25" ht="14.45">
      <c r="A1" s="2"/>
      <c r="B1" s="6"/>
      <c r="C1" s="6"/>
      <c r="D1" s="6"/>
      <c r="E1" s="6"/>
      <c r="F1" s="6"/>
      <c r="G1" s="6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</row>
    <row r="2" spans="1:25" ht="14.45" customHeight="1">
      <c r="A2" s="2"/>
      <c r="B2" s="58" t="s">
        <v>23</v>
      </c>
      <c r="C2" s="80"/>
      <c r="D2" s="80"/>
      <c r="E2" s="80"/>
      <c r="F2" s="80"/>
      <c r="G2" s="80"/>
      <c r="H2" s="80"/>
      <c r="I2" s="80"/>
      <c r="J2" s="80"/>
      <c r="K2" s="80"/>
      <c r="L2" s="80"/>
      <c r="M2" s="80"/>
      <c r="N2" s="80"/>
      <c r="O2" s="80"/>
      <c r="P2" s="2"/>
      <c r="Q2" s="2"/>
      <c r="R2" s="2"/>
      <c r="S2" s="2"/>
      <c r="T2" s="2"/>
      <c r="U2" s="2"/>
      <c r="V2" s="2"/>
      <c r="W2" s="2"/>
      <c r="X2" s="2"/>
      <c r="Y2" s="2"/>
    </row>
    <row r="3" spans="1:25" ht="14.45">
      <c r="A3" s="2"/>
      <c r="B3" s="80"/>
      <c r="C3" s="80"/>
      <c r="D3" s="80"/>
      <c r="E3" s="80"/>
      <c r="F3" s="80"/>
      <c r="G3" s="80"/>
      <c r="H3" s="80"/>
      <c r="I3" s="80"/>
      <c r="J3" s="80"/>
      <c r="K3" s="80"/>
      <c r="L3" s="80"/>
      <c r="M3" s="80"/>
      <c r="N3" s="80"/>
      <c r="O3" s="80"/>
      <c r="P3" s="2"/>
      <c r="Q3" s="2"/>
      <c r="R3" s="2"/>
      <c r="S3" s="2"/>
      <c r="T3" s="2"/>
      <c r="U3" s="2"/>
      <c r="V3" s="2"/>
      <c r="W3" s="2"/>
      <c r="X3" s="2"/>
      <c r="Y3" s="2"/>
    </row>
    <row r="4" spans="1:25" thickBot="1">
      <c r="A4" s="2"/>
      <c r="B4" s="6"/>
      <c r="C4" s="6"/>
      <c r="D4" s="6"/>
      <c r="E4" s="6"/>
      <c r="F4" s="6"/>
      <c r="G4" s="6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</row>
    <row r="5" spans="1:25" ht="33.75" customHeight="1" thickBot="1">
      <c r="A5" s="2"/>
      <c r="B5" s="57" t="s">
        <v>24</v>
      </c>
      <c r="C5" s="110"/>
      <c r="D5" s="110"/>
      <c r="E5" s="110"/>
      <c r="F5" s="110"/>
      <c r="G5" s="111"/>
      <c r="H5" s="57" t="s">
        <v>25</v>
      </c>
      <c r="I5" s="110"/>
      <c r="J5" s="111"/>
      <c r="K5" s="57" t="s">
        <v>26</v>
      </c>
      <c r="L5" s="110"/>
      <c r="M5" s="111"/>
      <c r="N5" s="29" t="s">
        <v>27</v>
      </c>
      <c r="O5" s="29" t="s">
        <v>28</v>
      </c>
      <c r="P5" s="10" t="s">
        <v>29</v>
      </c>
      <c r="Q5" s="11"/>
      <c r="R5" s="11"/>
      <c r="T5" s="2"/>
      <c r="U5" s="64" t="s">
        <v>30</v>
      </c>
      <c r="V5" s="90"/>
      <c r="W5" s="90"/>
      <c r="X5" s="90"/>
      <c r="Y5" s="91"/>
    </row>
    <row r="6" spans="1:25" ht="32.25" customHeight="1">
      <c r="A6" s="2"/>
      <c r="B6" s="66" t="s">
        <v>31</v>
      </c>
      <c r="C6" s="67"/>
      <c r="D6" s="67"/>
      <c r="E6" s="67"/>
      <c r="F6" s="67"/>
      <c r="G6" s="68"/>
      <c r="H6" s="59" t="s">
        <v>32</v>
      </c>
      <c r="I6" s="60"/>
      <c r="J6" s="61"/>
      <c r="K6" s="59" t="s">
        <v>33</v>
      </c>
      <c r="L6" s="60"/>
      <c r="M6" s="61"/>
      <c r="N6" s="34">
        <f>IF(OR(H6="",K6=""),"-",VLOOKUP(P6,$U$6:$W$13,3,FALSE))</f>
        <v>10</v>
      </c>
      <c r="O6" s="35" t="str">
        <f t="shared" ref="O6:O64" si="0">IF(N6="-","-",IF(N6&lt;0,"FRAQUEZA",IF(N6=0,"NEUTRO","FORÇA")))</f>
        <v>FORÇA</v>
      </c>
      <c r="P6" s="10" t="str">
        <f t="shared" ref="P6:P7" si="1">CONCATENATE(H6,"-",K6)</f>
        <v>Atende totalmente-Muito importante</v>
      </c>
      <c r="Q6" s="11" t="s">
        <v>33</v>
      </c>
      <c r="R6" s="11" t="s">
        <v>32</v>
      </c>
      <c r="S6" s="2"/>
      <c r="T6" s="2"/>
      <c r="U6" s="27" t="s">
        <v>34</v>
      </c>
      <c r="V6" s="2"/>
      <c r="W6" s="20">
        <v>0</v>
      </c>
      <c r="X6" s="2"/>
      <c r="Y6" s="27" t="str">
        <f t="shared" ref="Y6:Y13" si="2">IF(W6&lt;0,"FRAQUEZA",IF(W6=0,"NEUTRO","FORÇA"))</f>
        <v>NEUTRO</v>
      </c>
    </row>
    <row r="7" spans="1:25" ht="54.75" customHeight="1">
      <c r="A7" s="2"/>
      <c r="B7" s="66" t="s">
        <v>35</v>
      </c>
      <c r="C7" s="69"/>
      <c r="D7" s="69"/>
      <c r="E7" s="69"/>
      <c r="F7" s="69"/>
      <c r="G7" s="70"/>
      <c r="H7" s="59" t="s">
        <v>32</v>
      </c>
      <c r="I7" s="60"/>
      <c r="J7" s="61"/>
      <c r="K7" s="59" t="s">
        <v>33</v>
      </c>
      <c r="L7" s="60"/>
      <c r="M7" s="61"/>
      <c r="N7" s="34">
        <f>IF(OR(H7="",K7=""),"-",VLOOKUP(P7,$U$6:$W$13,3,FALSE))</f>
        <v>10</v>
      </c>
      <c r="O7" s="35" t="str">
        <f t="shared" si="0"/>
        <v>FORÇA</v>
      </c>
      <c r="P7" s="10" t="str">
        <f t="shared" si="1"/>
        <v>Atende totalmente-Muito importante</v>
      </c>
      <c r="Q7" s="11"/>
      <c r="R7" s="11"/>
      <c r="S7" s="2"/>
      <c r="T7" s="2"/>
      <c r="U7" s="21" t="s">
        <v>36</v>
      </c>
      <c r="V7" s="2"/>
      <c r="W7" s="22">
        <v>-10</v>
      </c>
      <c r="X7" s="2"/>
      <c r="Y7" s="21" t="str">
        <f t="shared" si="2"/>
        <v>FRAQUEZA</v>
      </c>
    </row>
    <row r="8" spans="1:25" ht="24" customHeight="1">
      <c r="A8" s="2"/>
      <c r="B8" s="66" t="s">
        <v>37</v>
      </c>
      <c r="C8" s="69"/>
      <c r="D8" s="69"/>
      <c r="E8" s="69"/>
      <c r="F8" s="69"/>
      <c r="G8" s="70"/>
      <c r="H8" s="59" t="s">
        <v>38</v>
      </c>
      <c r="I8" s="60"/>
      <c r="J8" s="61"/>
      <c r="K8" s="59" t="s">
        <v>33</v>
      </c>
      <c r="L8" s="60"/>
      <c r="M8" s="61"/>
      <c r="N8" s="34">
        <f>IF(OR(H8="",K8=""),"-",VLOOKUP(P10,$U$6:$W$13,3,FALSE))</f>
        <v>-10</v>
      </c>
      <c r="O8" s="35" t="str">
        <f t="shared" si="0"/>
        <v>FRAQUEZA</v>
      </c>
      <c r="P8" s="10" t="e">
        <f>CONCATENATE(#REF!,"-",#REF!)</f>
        <v>#REF!</v>
      </c>
      <c r="Q8" s="11"/>
      <c r="R8" s="11"/>
      <c r="S8" s="2"/>
      <c r="T8" s="2"/>
      <c r="U8" s="21" t="s">
        <v>39</v>
      </c>
      <c r="V8" s="2"/>
      <c r="W8" s="22">
        <v>-5</v>
      </c>
      <c r="X8" s="2"/>
      <c r="Y8" s="21" t="str">
        <f t="shared" si="2"/>
        <v>FRAQUEZA</v>
      </c>
    </row>
    <row r="9" spans="1:25" ht="24" customHeight="1">
      <c r="A9" s="2"/>
      <c r="B9" s="71" t="s">
        <v>40</v>
      </c>
      <c r="C9" s="72"/>
      <c r="D9" s="76"/>
      <c r="E9" s="76"/>
      <c r="F9" s="76"/>
      <c r="G9" s="77"/>
      <c r="H9" s="59" t="s">
        <v>41</v>
      </c>
      <c r="I9" s="60"/>
      <c r="J9" s="61"/>
      <c r="K9" s="59" t="s">
        <v>33</v>
      </c>
      <c r="L9" s="60"/>
      <c r="M9" s="61"/>
      <c r="N9" s="34">
        <f>IF(OR(H9="",K9=""),"-",VLOOKUP(P11,$U$6:$W$13,3,FALSE))</f>
        <v>5</v>
      </c>
      <c r="O9" s="35" t="str">
        <f t="shared" si="0"/>
        <v>FORÇA</v>
      </c>
      <c r="P9" s="10" t="e">
        <f>CONCATENATE(#REF!,"-",#REF!)</f>
        <v>#REF!</v>
      </c>
      <c r="Q9" s="11"/>
      <c r="R9" s="11"/>
      <c r="S9" s="2"/>
      <c r="T9" s="2"/>
      <c r="U9" s="21" t="s">
        <v>42</v>
      </c>
      <c r="V9" s="2"/>
      <c r="W9" s="22">
        <v>2</v>
      </c>
      <c r="X9" s="2"/>
      <c r="Y9" s="21" t="str">
        <f t="shared" si="2"/>
        <v>FORÇA</v>
      </c>
    </row>
    <row r="10" spans="1:25" ht="24" customHeight="1">
      <c r="A10" s="2"/>
      <c r="B10" s="71" t="s">
        <v>43</v>
      </c>
      <c r="C10" s="72"/>
      <c r="D10" s="76"/>
      <c r="E10" s="76"/>
      <c r="F10" s="76"/>
      <c r="G10" s="77"/>
      <c r="H10" s="59" t="s">
        <v>32</v>
      </c>
      <c r="I10" s="60"/>
      <c r="J10" s="61"/>
      <c r="K10" s="59" t="s">
        <v>33</v>
      </c>
      <c r="L10" s="60"/>
      <c r="M10" s="61"/>
      <c r="N10" s="34">
        <f>IF(OR(H10="",K10=""),"-",VLOOKUP(P12,$U$6:$W$13,3,FALSE))</f>
        <v>10</v>
      </c>
      <c r="O10" s="35" t="str">
        <f t="shared" si="0"/>
        <v>FORÇA</v>
      </c>
      <c r="P10" s="10" t="str">
        <f>CONCATENATE(H8,"-",K8)</f>
        <v>Não atende-Muito importante</v>
      </c>
      <c r="Q10" s="11"/>
      <c r="R10" s="11"/>
      <c r="S10" s="2"/>
      <c r="T10" s="2"/>
      <c r="U10" s="21" t="s">
        <v>44</v>
      </c>
      <c r="V10" s="2"/>
      <c r="W10" s="22">
        <v>5</v>
      </c>
      <c r="X10" s="2"/>
      <c r="Y10" s="21" t="str">
        <f t="shared" si="2"/>
        <v>FORÇA</v>
      </c>
    </row>
    <row r="11" spans="1:25" ht="24" customHeight="1">
      <c r="A11" s="2"/>
      <c r="B11" s="71" t="s">
        <v>45</v>
      </c>
      <c r="C11" s="72"/>
      <c r="D11" s="76"/>
      <c r="E11" s="76"/>
      <c r="F11" s="76"/>
      <c r="G11" s="77"/>
      <c r="H11" s="59" t="s">
        <v>32</v>
      </c>
      <c r="I11" s="60"/>
      <c r="J11" s="61"/>
      <c r="K11" s="59" t="s">
        <v>33</v>
      </c>
      <c r="L11" s="60"/>
      <c r="M11" s="61"/>
      <c r="N11" s="34">
        <f>IF(OR(H11="",K11=""),"-",VLOOKUP(P13,$U$6:$W$13,3,FALSE))</f>
        <v>10</v>
      </c>
      <c r="O11" s="35" t="str">
        <f t="shared" si="0"/>
        <v>FORÇA</v>
      </c>
      <c r="P11" s="10" t="str">
        <f>CONCATENATE(H9,"-",K9)</f>
        <v>Atende razoavelmente-Muito importante</v>
      </c>
      <c r="Q11" s="11"/>
      <c r="R11" s="11"/>
      <c r="S11" s="2"/>
      <c r="T11" s="2"/>
      <c r="U11" s="21" t="s">
        <v>46</v>
      </c>
      <c r="V11" s="2"/>
      <c r="W11" s="22">
        <v>-10</v>
      </c>
      <c r="X11" s="2"/>
      <c r="Y11" s="21" t="str">
        <f t="shared" si="2"/>
        <v>FRAQUEZA</v>
      </c>
    </row>
    <row r="12" spans="1:25" ht="24" customHeight="1">
      <c r="A12" s="2"/>
      <c r="B12" s="71" t="s">
        <v>47</v>
      </c>
      <c r="C12" s="72"/>
      <c r="D12" s="76"/>
      <c r="E12" s="76"/>
      <c r="F12" s="76"/>
      <c r="G12" s="77"/>
      <c r="H12" s="59" t="s">
        <v>32</v>
      </c>
      <c r="I12" s="60"/>
      <c r="J12" s="61"/>
      <c r="K12" s="59" t="s">
        <v>33</v>
      </c>
      <c r="L12" s="60"/>
      <c r="M12" s="61"/>
      <c r="N12" s="34">
        <f>IF(OR(H12="",K12=""),"-",VLOOKUP(P14,$U$6:$W$13,3,FALSE))</f>
        <v>10</v>
      </c>
      <c r="O12" s="35" t="str">
        <f t="shared" si="0"/>
        <v>FORÇA</v>
      </c>
      <c r="P12" s="10" t="str">
        <f>CONCATENATE(H10,"-",K10)</f>
        <v>Atende totalmente-Muito importante</v>
      </c>
      <c r="Q12" s="11"/>
      <c r="R12" s="11"/>
      <c r="S12" s="2"/>
      <c r="T12" s="2"/>
      <c r="U12" s="21" t="s">
        <v>48</v>
      </c>
      <c r="V12" s="2"/>
      <c r="W12" s="22">
        <v>8</v>
      </c>
      <c r="X12" s="2"/>
      <c r="Y12" s="21" t="str">
        <f t="shared" si="2"/>
        <v>FORÇA</v>
      </c>
    </row>
    <row r="13" spans="1:25" ht="24" customHeight="1">
      <c r="A13" s="2"/>
      <c r="B13" s="71" t="s">
        <v>49</v>
      </c>
      <c r="C13" s="72"/>
      <c r="D13" s="76"/>
      <c r="E13" s="76"/>
      <c r="F13" s="76"/>
      <c r="G13" s="77"/>
      <c r="H13" s="59" t="s">
        <v>41</v>
      </c>
      <c r="I13" s="112"/>
      <c r="J13" s="113"/>
      <c r="K13" s="59" t="s">
        <v>33</v>
      </c>
      <c r="L13" s="112"/>
      <c r="M13" s="113"/>
      <c r="N13" s="34">
        <f>IF(OR(H13="",K13=""),"-",VLOOKUP(P15,$U$6:$W$13,3,FALSE))</f>
        <v>5</v>
      </c>
      <c r="O13" s="35" t="str">
        <f t="shared" si="0"/>
        <v>FORÇA</v>
      </c>
      <c r="P13" s="10" t="str">
        <f>CONCATENATE(H11,"-",K11)</f>
        <v>Atende totalmente-Muito importante</v>
      </c>
      <c r="Q13" s="11"/>
      <c r="R13" s="11"/>
      <c r="S13" s="2"/>
      <c r="T13" s="2"/>
      <c r="U13" s="25" t="s">
        <v>50</v>
      </c>
      <c r="V13" s="2"/>
      <c r="W13" s="26">
        <v>10</v>
      </c>
      <c r="X13" s="2"/>
      <c r="Y13" s="25" t="str">
        <f t="shared" si="2"/>
        <v>FORÇA</v>
      </c>
    </row>
    <row r="14" spans="1:25" ht="24" customHeight="1">
      <c r="A14" s="2"/>
      <c r="B14" s="71" t="s">
        <v>51</v>
      </c>
      <c r="C14" s="72"/>
      <c r="D14" s="76"/>
      <c r="E14" s="76"/>
      <c r="F14" s="76"/>
      <c r="G14" s="77"/>
      <c r="H14" s="59" t="s">
        <v>41</v>
      </c>
      <c r="I14" s="112"/>
      <c r="J14" s="113"/>
      <c r="K14" s="59" t="s">
        <v>33</v>
      </c>
      <c r="L14" s="112"/>
      <c r="M14" s="113"/>
      <c r="N14" s="34">
        <f>IF(OR(H14="",K14=""),"-",VLOOKUP(P16,$U$6:$W$13,3,FALSE))</f>
        <v>5</v>
      </c>
      <c r="O14" s="35" t="str">
        <f t="shared" si="0"/>
        <v>FORÇA</v>
      </c>
      <c r="P14" s="10" t="str">
        <f>CONCATENATE(H12,"-",K12)</f>
        <v>Atende totalmente-Muito importante</v>
      </c>
      <c r="Q14" s="11"/>
      <c r="R14" s="11"/>
      <c r="S14" s="2"/>
      <c r="T14" s="2"/>
      <c r="U14" s="2"/>
      <c r="V14" s="2"/>
      <c r="W14" s="2"/>
      <c r="X14" s="2"/>
      <c r="Y14" s="2"/>
    </row>
    <row r="15" spans="1:25" ht="24" customHeight="1">
      <c r="A15" s="2"/>
      <c r="B15" s="71" t="s">
        <v>52</v>
      </c>
      <c r="C15" s="72"/>
      <c r="D15" s="76"/>
      <c r="E15" s="76"/>
      <c r="F15" s="76"/>
      <c r="G15" s="77"/>
      <c r="H15" s="59" t="s">
        <v>41</v>
      </c>
      <c r="I15" s="112"/>
      <c r="J15" s="113"/>
      <c r="K15" s="59" t="s">
        <v>33</v>
      </c>
      <c r="L15" s="112"/>
      <c r="M15" s="113"/>
      <c r="N15" s="34">
        <f>IF(OR(H15="",K15=""),"-",VLOOKUP(P17,$U$6:$W$13,3,FALSE))</f>
        <v>5</v>
      </c>
      <c r="O15" s="35" t="str">
        <f t="shared" si="0"/>
        <v>FORÇA</v>
      </c>
      <c r="P15" s="10" t="str">
        <f>CONCATENATE(H13,"-",K13)</f>
        <v>Atende razoavelmente-Muito importante</v>
      </c>
      <c r="Q15" s="11"/>
      <c r="R15" s="11"/>
      <c r="S15" s="2"/>
      <c r="T15" s="2"/>
      <c r="U15" s="2"/>
      <c r="V15" s="2"/>
      <c r="W15" s="2"/>
      <c r="X15" s="2"/>
      <c r="Y15" s="2"/>
    </row>
    <row r="16" spans="1:25" ht="24" customHeight="1">
      <c r="A16" s="2"/>
      <c r="B16" s="71" t="s">
        <v>53</v>
      </c>
      <c r="C16" s="72"/>
      <c r="D16" s="76"/>
      <c r="E16" s="76"/>
      <c r="F16" s="76"/>
      <c r="G16" s="77"/>
      <c r="H16" s="59" t="s">
        <v>41</v>
      </c>
      <c r="I16" s="112"/>
      <c r="J16" s="113"/>
      <c r="K16" s="59" t="s">
        <v>33</v>
      </c>
      <c r="L16" s="112"/>
      <c r="M16" s="113"/>
      <c r="N16" s="34">
        <f>IF(OR(H16="",K16=""),"-",VLOOKUP(P18,$U$6:$W$13,3,FALSE))</f>
        <v>5</v>
      </c>
      <c r="O16" s="35" t="str">
        <f t="shared" si="0"/>
        <v>FORÇA</v>
      </c>
      <c r="P16" s="10" t="str">
        <f>CONCATENATE(H14,"-",K14)</f>
        <v>Atende razoavelmente-Muito importante</v>
      </c>
      <c r="Q16" s="11"/>
      <c r="R16" s="11"/>
      <c r="S16" s="2"/>
      <c r="T16" s="2"/>
      <c r="U16" s="2"/>
      <c r="V16" s="2"/>
      <c r="W16" s="2"/>
      <c r="X16" s="2"/>
      <c r="Y16" s="2"/>
    </row>
    <row r="17" spans="1:34" ht="24" customHeight="1">
      <c r="A17" s="2"/>
      <c r="B17" s="71" t="s">
        <v>54</v>
      </c>
      <c r="C17" s="72"/>
      <c r="D17" s="76"/>
      <c r="E17" s="76"/>
      <c r="F17" s="76"/>
      <c r="G17" s="77"/>
      <c r="H17" s="59" t="s">
        <v>41</v>
      </c>
      <c r="I17" s="112"/>
      <c r="J17" s="113"/>
      <c r="K17" s="59" t="s">
        <v>33</v>
      </c>
      <c r="L17" s="112"/>
      <c r="M17" s="113"/>
      <c r="N17" s="34">
        <f>IF(OR(H17="",K17=""),"-",VLOOKUP(P19,$U$6:$W$13,3,FALSE))</f>
        <v>5</v>
      </c>
      <c r="O17" s="35" t="str">
        <f t="shared" si="0"/>
        <v>FORÇA</v>
      </c>
      <c r="P17" s="10" t="str">
        <f>CONCATENATE(H15,"-",K15)</f>
        <v>Atende razoavelmente-Muito importante</v>
      </c>
      <c r="Q17" s="11"/>
      <c r="R17" s="11"/>
      <c r="S17" s="2"/>
      <c r="T17" s="2"/>
      <c r="U17" s="2"/>
      <c r="V17" s="2"/>
      <c r="W17" s="2"/>
      <c r="X17" s="2"/>
      <c r="Y17" s="2"/>
    </row>
    <row r="18" spans="1:34" ht="24" customHeight="1">
      <c r="A18" s="2"/>
      <c r="B18" s="71" t="s">
        <v>55</v>
      </c>
      <c r="C18" s="72"/>
      <c r="D18" s="76"/>
      <c r="E18" s="76"/>
      <c r="F18" s="76"/>
      <c r="G18" s="77"/>
      <c r="H18" s="54" t="s">
        <v>41</v>
      </c>
      <c r="I18" s="62"/>
      <c r="J18" s="63"/>
      <c r="K18" s="54" t="s">
        <v>33</v>
      </c>
      <c r="L18" s="62"/>
      <c r="M18" s="63"/>
      <c r="N18" s="34">
        <f>IF(OR(H18="",K18=""),"-",VLOOKUP(P20,$U$6:$W$13,3,FALSE))</f>
        <v>5</v>
      </c>
      <c r="O18" s="35" t="str">
        <f t="shared" si="0"/>
        <v>FORÇA</v>
      </c>
      <c r="P18" s="10" t="str">
        <f>CONCATENATE(H16,"-",K16)</f>
        <v>Atende razoavelmente-Muito importante</v>
      </c>
      <c r="Q18" s="11"/>
      <c r="R18" s="11"/>
      <c r="S18" s="2"/>
      <c r="T18" s="2"/>
      <c r="U18" s="2"/>
      <c r="V18" s="2"/>
      <c r="W18" s="2"/>
      <c r="X18" s="2"/>
      <c r="Y18" s="2"/>
    </row>
    <row r="19" spans="1:34" ht="24" customHeight="1">
      <c r="A19" s="2"/>
      <c r="B19" s="71" t="s">
        <v>56</v>
      </c>
      <c r="C19" s="72"/>
      <c r="D19" s="76"/>
      <c r="E19" s="76"/>
      <c r="F19" s="76"/>
      <c r="G19" s="77"/>
      <c r="H19" s="54" t="s">
        <v>41</v>
      </c>
      <c r="I19" s="55"/>
      <c r="J19" s="56"/>
      <c r="K19" s="54" t="s">
        <v>33</v>
      </c>
      <c r="L19" s="55"/>
      <c r="M19" s="56"/>
      <c r="N19" s="34">
        <f>IF(OR(H19="",K19=""),"-",VLOOKUP(P21,$U$6:$W$13,3,FALSE))</f>
        <v>5</v>
      </c>
      <c r="O19" s="35" t="str">
        <f t="shared" si="0"/>
        <v>FORÇA</v>
      </c>
      <c r="P19" s="10" t="str">
        <f>CONCATENATE(H17,"-",K17)</f>
        <v>Atende razoavelmente-Muito importante</v>
      </c>
      <c r="Q19" s="11"/>
      <c r="R19" s="11"/>
      <c r="S19" s="2"/>
      <c r="T19" s="2"/>
      <c r="U19" s="2"/>
      <c r="V19" s="2"/>
      <c r="W19" s="2"/>
      <c r="X19" s="2"/>
      <c r="Y19" s="2"/>
    </row>
    <row r="20" spans="1:34" ht="24" customHeight="1">
      <c r="A20" s="38"/>
      <c r="B20" s="71" t="s">
        <v>57</v>
      </c>
      <c r="C20" s="72"/>
      <c r="D20" s="76"/>
      <c r="E20" s="76"/>
      <c r="F20" s="76"/>
      <c r="G20" s="77"/>
      <c r="H20" s="54" t="s">
        <v>41</v>
      </c>
      <c r="I20" s="55"/>
      <c r="J20" s="56"/>
      <c r="K20" s="54" t="s">
        <v>58</v>
      </c>
      <c r="L20" s="55"/>
      <c r="M20" s="56"/>
      <c r="N20" s="34">
        <f>IF(OR(H20="",K20=""),"-",VLOOKUP(P22,$U$6:$W$13,3,FALSE))</f>
        <v>2</v>
      </c>
      <c r="O20" s="35" t="str">
        <f t="shared" si="0"/>
        <v>FORÇA</v>
      </c>
      <c r="P20" s="36" t="str">
        <f>CONCATENATE(H18,"-",K18)</f>
        <v>Atende razoavelmente-Muito importante</v>
      </c>
      <c r="Q20" s="37"/>
      <c r="R20" s="37"/>
      <c r="S20" s="38"/>
      <c r="T20" s="38"/>
      <c r="U20" s="38"/>
      <c r="V20" s="38"/>
      <c r="W20" s="38"/>
      <c r="X20" s="38"/>
      <c r="Y20" s="38"/>
      <c r="Z20" s="3"/>
      <c r="AA20" s="3"/>
      <c r="AB20" s="3"/>
      <c r="AC20" s="3"/>
      <c r="AD20" s="3"/>
      <c r="AE20" s="3"/>
      <c r="AF20" s="3"/>
      <c r="AG20" s="3"/>
      <c r="AH20" s="3"/>
    </row>
    <row r="21" spans="1:34" ht="24" customHeight="1">
      <c r="A21" s="38"/>
      <c r="B21" s="71" t="s">
        <v>59</v>
      </c>
      <c r="C21" s="72"/>
      <c r="D21" s="76"/>
      <c r="E21" s="76"/>
      <c r="F21" s="76"/>
      <c r="G21" s="77"/>
      <c r="H21" s="54" t="s">
        <v>41</v>
      </c>
      <c r="I21" s="55"/>
      <c r="J21" s="56"/>
      <c r="K21" s="54" t="s">
        <v>33</v>
      </c>
      <c r="L21" s="55"/>
      <c r="M21" s="56"/>
      <c r="N21" s="34">
        <f>IF(OR(H21="",K21=""),"-",VLOOKUP(P23,$U$6:$W$13,3,FALSE))</f>
        <v>5</v>
      </c>
      <c r="O21" s="35" t="str">
        <f t="shared" si="0"/>
        <v>FORÇA</v>
      </c>
      <c r="P21" s="36" t="str">
        <f>CONCATENATE(H19,"-",K19)</f>
        <v>Atende razoavelmente-Muito importante</v>
      </c>
      <c r="Q21" s="37"/>
      <c r="R21" s="37"/>
      <c r="S21" s="38"/>
      <c r="T21" s="38"/>
      <c r="U21" s="38"/>
      <c r="V21" s="38"/>
      <c r="W21" s="38"/>
      <c r="X21" s="38"/>
      <c r="Y21" s="38"/>
      <c r="Z21" s="3"/>
      <c r="AA21" s="3"/>
      <c r="AB21" s="3"/>
      <c r="AC21" s="3"/>
      <c r="AD21" s="3"/>
      <c r="AE21" s="3"/>
      <c r="AF21" s="3"/>
      <c r="AG21" s="3"/>
      <c r="AH21" s="3"/>
    </row>
    <row r="22" spans="1:34" ht="24" customHeight="1">
      <c r="A22" s="38"/>
      <c r="B22" s="71" t="s">
        <v>60</v>
      </c>
      <c r="C22" s="72"/>
      <c r="D22" s="76"/>
      <c r="E22" s="76"/>
      <c r="F22" s="76"/>
      <c r="G22" s="77"/>
      <c r="H22" s="54" t="s">
        <v>41</v>
      </c>
      <c r="I22" s="55"/>
      <c r="J22" s="56"/>
      <c r="K22" s="54" t="s">
        <v>33</v>
      </c>
      <c r="L22" s="55"/>
      <c r="M22" s="56"/>
      <c r="N22" s="34">
        <f>IF(OR(H22="",K22=""),"-",VLOOKUP(P24,$U$6:$W$13,3,FALSE))</f>
        <v>5</v>
      </c>
      <c r="O22" s="35" t="str">
        <f t="shared" si="0"/>
        <v>FORÇA</v>
      </c>
      <c r="P22" s="36" t="str">
        <f>CONCATENATE(H20,"-",K20)</f>
        <v>Atende razoavelmente-Importante</v>
      </c>
      <c r="Q22" s="37"/>
      <c r="R22" s="37"/>
      <c r="S22" s="38"/>
      <c r="T22" s="38"/>
      <c r="U22" s="38"/>
      <c r="V22" s="38"/>
      <c r="W22" s="38"/>
      <c r="X22" s="38"/>
      <c r="Y22" s="38"/>
      <c r="Z22" s="3"/>
      <c r="AA22" s="3"/>
      <c r="AB22" s="3"/>
      <c r="AC22" s="3"/>
      <c r="AD22" s="3"/>
      <c r="AE22" s="3"/>
      <c r="AF22" s="3"/>
      <c r="AG22" s="3"/>
      <c r="AH22" s="3"/>
    </row>
    <row r="23" spans="1:34" ht="24" customHeight="1">
      <c r="A23" s="38"/>
      <c r="B23" s="71" t="s">
        <v>61</v>
      </c>
      <c r="C23" s="72"/>
      <c r="D23" s="76"/>
      <c r="E23" s="76"/>
      <c r="F23" s="76"/>
      <c r="G23" s="77"/>
      <c r="H23" s="54" t="s">
        <v>41</v>
      </c>
      <c r="I23" s="55"/>
      <c r="J23" s="56"/>
      <c r="K23" s="54" t="s">
        <v>33</v>
      </c>
      <c r="L23" s="55"/>
      <c r="M23" s="56"/>
      <c r="N23" s="34">
        <f>IF(OR(H23="",K23=""),"-",VLOOKUP(P25,$U$6:$W$13,3,FALSE))</f>
        <v>5</v>
      </c>
      <c r="O23" s="35" t="str">
        <f t="shared" si="0"/>
        <v>FORÇA</v>
      </c>
      <c r="P23" s="36" t="str">
        <f>CONCATENATE(H21,"-",K21)</f>
        <v>Atende razoavelmente-Muito importante</v>
      </c>
      <c r="Q23" s="37"/>
      <c r="R23" s="37"/>
      <c r="S23" s="38"/>
      <c r="T23" s="38"/>
      <c r="U23" s="38"/>
      <c r="V23" s="38"/>
      <c r="W23" s="38"/>
      <c r="X23" s="38"/>
      <c r="Y23" s="38"/>
      <c r="Z23" s="3"/>
      <c r="AA23" s="3"/>
      <c r="AB23" s="3"/>
      <c r="AC23" s="3"/>
      <c r="AD23" s="3"/>
      <c r="AE23" s="3"/>
      <c r="AF23" s="3"/>
      <c r="AG23" s="3"/>
      <c r="AH23" s="3"/>
    </row>
    <row r="24" spans="1:34" ht="24" customHeight="1">
      <c r="A24" s="38"/>
      <c r="B24" s="71" t="s">
        <v>62</v>
      </c>
      <c r="C24" s="72"/>
      <c r="D24" s="76"/>
      <c r="E24" s="76"/>
      <c r="F24" s="76"/>
      <c r="G24" s="77"/>
      <c r="H24" s="54" t="s">
        <v>41</v>
      </c>
      <c r="I24" s="55"/>
      <c r="J24" s="56"/>
      <c r="K24" s="54" t="s">
        <v>58</v>
      </c>
      <c r="L24" s="55"/>
      <c r="M24" s="56"/>
      <c r="N24" s="34">
        <f>IF(OR(H24="",K24=""),"-",VLOOKUP(P26,$U$6:$W$13,3,FALSE))</f>
        <v>2</v>
      </c>
      <c r="O24" s="35" t="str">
        <f t="shared" si="0"/>
        <v>FORÇA</v>
      </c>
      <c r="P24" s="36" t="str">
        <f>CONCATENATE(H22,"-",K22)</f>
        <v>Atende razoavelmente-Muito importante</v>
      </c>
      <c r="Q24" s="37"/>
      <c r="R24" s="37"/>
      <c r="S24" s="38"/>
      <c r="T24" s="38"/>
      <c r="U24" s="38"/>
      <c r="V24" s="38"/>
      <c r="W24" s="38"/>
      <c r="X24" s="38"/>
      <c r="Y24" s="38"/>
      <c r="Z24" s="3"/>
      <c r="AA24" s="3"/>
      <c r="AB24" s="3"/>
      <c r="AC24" s="3"/>
      <c r="AD24" s="3"/>
      <c r="AE24" s="3"/>
      <c r="AF24" s="3"/>
      <c r="AG24" s="3"/>
      <c r="AH24" s="3"/>
    </row>
    <row r="25" spans="1:34" ht="24" customHeight="1">
      <c r="A25" s="38"/>
      <c r="B25" s="71" t="s">
        <v>63</v>
      </c>
      <c r="C25" s="72"/>
      <c r="D25" s="76"/>
      <c r="E25" s="76"/>
      <c r="F25" s="76"/>
      <c r="G25" s="77"/>
      <c r="H25" s="54" t="s">
        <v>32</v>
      </c>
      <c r="I25" s="55"/>
      <c r="J25" s="56"/>
      <c r="K25" s="54" t="s">
        <v>58</v>
      </c>
      <c r="L25" s="55"/>
      <c r="M25" s="56"/>
      <c r="N25" s="34">
        <f>IF(OR(H25="",K25=""),"-",VLOOKUP(P27,$U$6:$W$13,3,FALSE))</f>
        <v>8</v>
      </c>
      <c r="O25" s="35" t="str">
        <f t="shared" si="0"/>
        <v>FORÇA</v>
      </c>
      <c r="P25" s="36" t="str">
        <f>CONCATENATE(H23,"-",K23)</f>
        <v>Atende razoavelmente-Muito importante</v>
      </c>
      <c r="Q25" s="38"/>
      <c r="R25" s="38"/>
      <c r="S25" s="38"/>
      <c r="T25" s="38"/>
      <c r="U25" s="38"/>
      <c r="V25" s="38"/>
      <c r="W25" s="38"/>
      <c r="X25" s="38"/>
      <c r="Y25" s="38"/>
      <c r="Z25" s="3"/>
      <c r="AA25" s="3"/>
      <c r="AB25" s="3"/>
      <c r="AC25" s="3"/>
      <c r="AD25" s="3"/>
      <c r="AE25" s="3"/>
      <c r="AF25" s="3"/>
      <c r="AG25" s="3"/>
      <c r="AH25" s="3"/>
    </row>
    <row r="26" spans="1:34" ht="24" customHeight="1">
      <c r="A26" s="38"/>
      <c r="B26" s="71" t="s">
        <v>64</v>
      </c>
      <c r="C26" s="72"/>
      <c r="D26" s="76"/>
      <c r="E26" s="76"/>
      <c r="F26" s="76"/>
      <c r="G26" s="77"/>
      <c r="H26" s="54" t="s">
        <v>41</v>
      </c>
      <c r="I26" s="55"/>
      <c r="J26" s="56"/>
      <c r="K26" s="54" t="s">
        <v>33</v>
      </c>
      <c r="L26" s="55"/>
      <c r="M26" s="56"/>
      <c r="N26" s="34">
        <f>IF(OR(H26="",K26=""),"-",VLOOKUP(P28,$U$6:$W$13,3,FALSE))</f>
        <v>5</v>
      </c>
      <c r="O26" s="35" t="str">
        <f t="shared" si="0"/>
        <v>FORÇA</v>
      </c>
      <c r="P26" s="36" t="str">
        <f>CONCATENATE(H24,"-",K24)</f>
        <v>Atende razoavelmente-Importante</v>
      </c>
      <c r="Q26" s="38"/>
      <c r="R26" s="38"/>
      <c r="S26" s="38"/>
      <c r="T26" s="38"/>
      <c r="U26" s="38"/>
      <c r="V26" s="38"/>
      <c r="W26" s="38"/>
      <c r="X26" s="38"/>
      <c r="Y26" s="38"/>
      <c r="Z26" s="3"/>
      <c r="AA26" s="3"/>
      <c r="AB26" s="3"/>
      <c r="AC26" s="3"/>
      <c r="AD26" s="3"/>
      <c r="AE26" s="3"/>
      <c r="AF26" s="3"/>
      <c r="AG26" s="3"/>
      <c r="AH26" s="3"/>
    </row>
    <row r="27" spans="1:34" ht="24" customHeight="1">
      <c r="A27" s="38"/>
      <c r="B27" s="71" t="s">
        <v>65</v>
      </c>
      <c r="C27" s="72"/>
      <c r="D27" s="76"/>
      <c r="E27" s="76"/>
      <c r="F27" s="76"/>
      <c r="G27" s="77"/>
      <c r="H27" s="54" t="s">
        <v>32</v>
      </c>
      <c r="I27" s="55"/>
      <c r="J27" s="56"/>
      <c r="K27" s="54" t="s">
        <v>33</v>
      </c>
      <c r="L27" s="55"/>
      <c r="M27" s="56"/>
      <c r="N27" s="34">
        <f>IF(OR(H27="",K27=""),"-",VLOOKUP(P29,$U$6:$W$13,3,FALSE))</f>
        <v>10</v>
      </c>
      <c r="O27" s="35" t="str">
        <f t="shared" si="0"/>
        <v>FORÇA</v>
      </c>
      <c r="P27" s="36" t="str">
        <f>CONCATENATE(H25,"-",K25)</f>
        <v>Atende totalmente-Importante</v>
      </c>
      <c r="Q27" s="38"/>
      <c r="R27" s="38"/>
      <c r="S27" s="38"/>
      <c r="T27" s="38"/>
      <c r="U27" s="38"/>
      <c r="V27" s="38"/>
      <c r="W27" s="38"/>
      <c r="X27" s="38"/>
      <c r="Y27" s="38"/>
      <c r="Z27" s="3"/>
      <c r="AA27" s="3"/>
      <c r="AB27" s="3"/>
      <c r="AC27" s="3"/>
      <c r="AD27" s="3"/>
      <c r="AE27" s="3"/>
      <c r="AF27" s="3"/>
      <c r="AG27" s="3"/>
      <c r="AH27" s="3"/>
    </row>
    <row r="28" spans="1:34" ht="24" customHeight="1">
      <c r="A28" s="38"/>
      <c r="B28" s="71" t="s">
        <v>66</v>
      </c>
      <c r="C28" s="72"/>
      <c r="D28" s="76"/>
      <c r="E28" s="76"/>
      <c r="F28" s="76"/>
      <c r="G28" s="77"/>
      <c r="H28" s="54" t="s">
        <v>41</v>
      </c>
      <c r="I28" s="55"/>
      <c r="J28" s="56"/>
      <c r="K28" s="54" t="s">
        <v>33</v>
      </c>
      <c r="L28" s="55"/>
      <c r="M28" s="56"/>
      <c r="N28" s="34">
        <f>IF(OR(H28="",K28=""),"-",VLOOKUP(P30,$U$6:$W$13,3,FALSE))</f>
        <v>5</v>
      </c>
      <c r="O28" s="35" t="str">
        <f t="shared" si="0"/>
        <v>FORÇA</v>
      </c>
      <c r="P28" s="36" t="str">
        <f>CONCATENATE(H26,"-",K26)</f>
        <v>Atende razoavelmente-Muito importante</v>
      </c>
      <c r="Q28" s="38"/>
      <c r="R28" s="38"/>
      <c r="S28" s="38"/>
      <c r="T28" s="38"/>
      <c r="U28" s="38"/>
      <c r="V28" s="38"/>
      <c r="W28" s="38"/>
      <c r="X28" s="38"/>
      <c r="Y28" s="38"/>
      <c r="Z28" s="3"/>
      <c r="AA28" s="3"/>
      <c r="AB28" s="3"/>
      <c r="AC28" s="3"/>
      <c r="AD28" s="3"/>
      <c r="AE28" s="3"/>
      <c r="AF28" s="3"/>
      <c r="AG28" s="3"/>
      <c r="AH28" s="3"/>
    </row>
    <row r="29" spans="1:34" ht="24" customHeight="1">
      <c r="A29" s="3"/>
      <c r="B29" s="71" t="s">
        <v>67</v>
      </c>
      <c r="C29" s="72"/>
      <c r="D29" s="76"/>
      <c r="E29" s="76"/>
      <c r="F29" s="76"/>
      <c r="G29" s="77"/>
      <c r="H29" s="54" t="s">
        <v>41</v>
      </c>
      <c r="I29" s="55"/>
      <c r="J29" s="56"/>
      <c r="K29" s="54" t="s">
        <v>58</v>
      </c>
      <c r="L29" s="55"/>
      <c r="M29" s="56"/>
      <c r="N29" s="34">
        <f>IF(OR(H29="",K29=""),"-",VLOOKUP(P31,$U$6:$W$13,3,FALSE))</f>
        <v>2</v>
      </c>
      <c r="O29" s="35" t="str">
        <f t="shared" si="0"/>
        <v>FORÇA</v>
      </c>
      <c r="P29" s="36" t="str">
        <f>CONCATENATE(H27,"-",K27)</f>
        <v>Atende totalmente-Muito importante</v>
      </c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</row>
    <row r="30" spans="1:34" ht="24" customHeight="1">
      <c r="A30" s="3"/>
      <c r="B30" s="71" t="s">
        <v>68</v>
      </c>
      <c r="C30" s="72"/>
      <c r="D30" s="76"/>
      <c r="E30" s="76"/>
      <c r="F30" s="76"/>
      <c r="G30" s="77"/>
      <c r="H30" s="54" t="s">
        <v>41</v>
      </c>
      <c r="I30" s="55"/>
      <c r="J30" s="56"/>
      <c r="K30" s="54" t="s">
        <v>33</v>
      </c>
      <c r="L30" s="55"/>
      <c r="M30" s="56"/>
      <c r="N30" s="34">
        <f>IF(OR(H30="",K30=""),"-",VLOOKUP(P32,$U$6:$W$13,3,FALSE))</f>
        <v>5</v>
      </c>
      <c r="O30" s="35" t="str">
        <f t="shared" si="0"/>
        <v>FORÇA</v>
      </c>
      <c r="P30" s="36" t="str">
        <f>CONCATENATE(H28,"-",K28)</f>
        <v>Atende razoavelmente-Muito importante</v>
      </c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</row>
    <row r="31" spans="1:34" ht="24" customHeight="1">
      <c r="A31" s="3"/>
      <c r="B31" s="71" t="s">
        <v>69</v>
      </c>
      <c r="C31" s="72"/>
      <c r="D31" s="76"/>
      <c r="E31" s="76"/>
      <c r="F31" s="76"/>
      <c r="G31" s="77"/>
      <c r="H31" s="54" t="s">
        <v>38</v>
      </c>
      <c r="I31" s="55"/>
      <c r="J31" s="56"/>
      <c r="K31" s="54" t="s">
        <v>33</v>
      </c>
      <c r="L31" s="55"/>
      <c r="M31" s="56"/>
      <c r="N31" s="34">
        <f>IF(OR(H31="",K31=""),"-",VLOOKUP(P33,$U$6:$W$13,3,FALSE))</f>
        <v>-10</v>
      </c>
      <c r="O31" s="35" t="str">
        <f t="shared" si="0"/>
        <v>FRAQUEZA</v>
      </c>
      <c r="P31" s="36" t="str">
        <f>CONCATENATE(H29,"-",K29)</f>
        <v>Atende razoavelmente-Importante</v>
      </c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</row>
    <row r="32" spans="1:34" ht="24" customHeight="1">
      <c r="A32" s="3"/>
      <c r="B32" s="71" t="s">
        <v>70</v>
      </c>
      <c r="C32" s="72"/>
      <c r="D32" s="76"/>
      <c r="E32" s="76"/>
      <c r="F32" s="76"/>
      <c r="G32" s="77"/>
      <c r="H32" s="54" t="s">
        <v>41</v>
      </c>
      <c r="I32" s="55"/>
      <c r="J32" s="56"/>
      <c r="K32" s="54" t="s">
        <v>33</v>
      </c>
      <c r="L32" s="55"/>
      <c r="M32" s="56"/>
      <c r="N32" s="34">
        <f>IF(OR(H32="",K32=""),"-",VLOOKUP(P34,$U$6:$W$13,3,FALSE))</f>
        <v>5</v>
      </c>
      <c r="O32" s="35" t="str">
        <f t="shared" si="0"/>
        <v>FORÇA</v>
      </c>
      <c r="P32" s="36" t="str">
        <f>CONCATENATE(H30,"-",K30)</f>
        <v>Atende razoavelmente-Muito importante</v>
      </c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</row>
    <row r="33" spans="1:34" ht="24" customHeight="1">
      <c r="A33" s="3"/>
      <c r="B33" s="71" t="s">
        <v>71</v>
      </c>
      <c r="C33" s="72"/>
      <c r="D33" s="76"/>
      <c r="E33" s="76"/>
      <c r="F33" s="76"/>
      <c r="G33" s="77"/>
      <c r="H33" s="54" t="s">
        <v>41</v>
      </c>
      <c r="I33" s="55"/>
      <c r="J33" s="56"/>
      <c r="K33" s="54" t="s">
        <v>58</v>
      </c>
      <c r="L33" s="55"/>
      <c r="M33" s="56"/>
      <c r="N33" s="34">
        <f>IF(OR(H33="",K33=""),"-",VLOOKUP(P35,$U$6:$W$13,3,FALSE))</f>
        <v>2</v>
      </c>
      <c r="O33" s="35" t="str">
        <f t="shared" si="0"/>
        <v>FORÇA</v>
      </c>
      <c r="P33" s="36" t="str">
        <f>CONCATENATE(H31,"-",K31)</f>
        <v>Não atende-Muito importante</v>
      </c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</row>
    <row r="34" spans="1:34" ht="24" customHeight="1">
      <c r="A34" s="3"/>
      <c r="B34" s="71" t="s">
        <v>72</v>
      </c>
      <c r="C34" s="72"/>
      <c r="D34" s="76"/>
      <c r="E34" s="76"/>
      <c r="F34" s="76"/>
      <c r="G34" s="77"/>
      <c r="H34" s="54" t="s">
        <v>41</v>
      </c>
      <c r="I34" s="55"/>
      <c r="J34" s="56"/>
      <c r="K34" s="54" t="s">
        <v>33</v>
      </c>
      <c r="L34" s="55"/>
      <c r="M34" s="56"/>
      <c r="N34" s="34">
        <f>IF(OR(H34="",K34=""),"-",VLOOKUP(P36,$U$6:$W$13,3,FALSE))</f>
        <v>5</v>
      </c>
      <c r="O34" s="35" t="str">
        <f t="shared" si="0"/>
        <v>FORÇA</v>
      </c>
      <c r="P34" s="36" t="str">
        <f>CONCATENATE(H32,"-",K32)</f>
        <v>Atende razoavelmente-Muito importante</v>
      </c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</row>
    <row r="35" spans="1:34" ht="24" customHeight="1">
      <c r="A35" s="3"/>
      <c r="B35" s="71" t="s">
        <v>73</v>
      </c>
      <c r="C35" s="72"/>
      <c r="D35" s="76"/>
      <c r="E35" s="76"/>
      <c r="F35" s="76"/>
      <c r="G35" s="77"/>
      <c r="H35" s="54" t="s">
        <v>41</v>
      </c>
      <c r="I35" s="55"/>
      <c r="J35" s="56"/>
      <c r="K35" s="54" t="s">
        <v>33</v>
      </c>
      <c r="L35" s="55"/>
      <c r="M35" s="56"/>
      <c r="N35" s="34">
        <f>IF(OR(H35="",K35=""),"-",VLOOKUP(P37,$U$6:$W$13,3,FALSE))</f>
        <v>5</v>
      </c>
      <c r="O35" s="35" t="str">
        <f t="shared" si="0"/>
        <v>FORÇA</v>
      </c>
      <c r="P35" s="36" t="str">
        <f>CONCATENATE(H33,"-",K33)</f>
        <v>Atende razoavelmente-Importante</v>
      </c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</row>
    <row r="36" spans="1:34" ht="24" customHeight="1">
      <c r="A36" s="3"/>
      <c r="B36" s="71" t="s">
        <v>74</v>
      </c>
      <c r="C36" s="72"/>
      <c r="D36" s="76"/>
      <c r="E36" s="76"/>
      <c r="F36" s="76"/>
      <c r="G36" s="77"/>
      <c r="H36" s="54" t="s">
        <v>41</v>
      </c>
      <c r="I36" s="55"/>
      <c r="J36" s="56"/>
      <c r="K36" s="54" t="s">
        <v>33</v>
      </c>
      <c r="L36" s="55"/>
      <c r="M36" s="56"/>
      <c r="N36" s="34">
        <f>IF(OR(H36="",K36=""),"-",VLOOKUP(P38,$U$6:$W$13,3,FALSE))</f>
        <v>5</v>
      </c>
      <c r="O36" s="35" t="str">
        <f t="shared" si="0"/>
        <v>FORÇA</v>
      </c>
      <c r="P36" s="36" t="str">
        <f>CONCATENATE(H34,"-",K34)</f>
        <v>Atende razoavelmente-Muito importante</v>
      </c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</row>
    <row r="37" spans="1:34" ht="24" customHeight="1">
      <c r="A37" s="3"/>
      <c r="B37" s="71" t="s">
        <v>75</v>
      </c>
      <c r="C37" s="72"/>
      <c r="D37" s="76"/>
      <c r="E37" s="76"/>
      <c r="F37" s="76"/>
      <c r="G37" s="77"/>
      <c r="H37" s="54" t="s">
        <v>41</v>
      </c>
      <c r="I37" s="55"/>
      <c r="J37" s="56"/>
      <c r="K37" s="54" t="s">
        <v>33</v>
      </c>
      <c r="L37" s="55"/>
      <c r="M37" s="56"/>
      <c r="N37" s="34">
        <f>IF(OR(H37="",K37=""),"-",VLOOKUP(P39,$U$6:$W$13,3,FALSE))</f>
        <v>5</v>
      </c>
      <c r="O37" s="35" t="str">
        <f t="shared" si="0"/>
        <v>FORÇA</v>
      </c>
      <c r="P37" s="36" t="str">
        <f>CONCATENATE(H35,"-",K35)</f>
        <v>Atende razoavelmente-Muito importante</v>
      </c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</row>
    <row r="38" spans="1:34" ht="24" customHeight="1">
      <c r="A38" s="3"/>
      <c r="B38" s="71" t="s">
        <v>76</v>
      </c>
      <c r="C38" s="72"/>
      <c r="D38" s="76"/>
      <c r="E38" s="76"/>
      <c r="F38" s="76"/>
      <c r="G38" s="77"/>
      <c r="H38" s="54" t="s">
        <v>32</v>
      </c>
      <c r="I38" s="55"/>
      <c r="J38" s="56"/>
      <c r="K38" s="54" t="s">
        <v>58</v>
      </c>
      <c r="L38" s="55"/>
      <c r="M38" s="56"/>
      <c r="N38" s="34">
        <f>IF(OR(H38="",K38=""),"-",VLOOKUP(P40,$U$6:$W$13,3,FALSE))</f>
        <v>8</v>
      </c>
      <c r="O38" s="35" t="str">
        <f t="shared" si="0"/>
        <v>FORÇA</v>
      </c>
      <c r="P38" s="36" t="str">
        <f>CONCATENATE(H36,"-",K36)</f>
        <v>Atende razoavelmente-Muito importante</v>
      </c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</row>
    <row r="39" spans="1:34" ht="24" customHeight="1">
      <c r="A39" s="3"/>
      <c r="B39" s="71" t="s">
        <v>77</v>
      </c>
      <c r="C39" s="72"/>
      <c r="D39" s="76"/>
      <c r="E39" s="76"/>
      <c r="F39" s="76"/>
      <c r="G39" s="77"/>
      <c r="H39" s="54" t="s">
        <v>41</v>
      </c>
      <c r="I39" s="55"/>
      <c r="J39" s="56"/>
      <c r="K39" s="54" t="s">
        <v>33</v>
      </c>
      <c r="L39" s="55"/>
      <c r="M39" s="56"/>
      <c r="N39" s="34">
        <f>IF(OR(H39="",K39=""),"-",VLOOKUP(P41,$U$6:$W$13,3,FALSE))</f>
        <v>5</v>
      </c>
      <c r="O39" s="35" t="str">
        <f t="shared" si="0"/>
        <v>FORÇA</v>
      </c>
      <c r="P39" s="36" t="str">
        <f>CONCATENATE(H37,"-",K37)</f>
        <v>Atende razoavelmente-Muito importante</v>
      </c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</row>
    <row r="40" spans="1:34" ht="35.25" customHeight="1">
      <c r="A40" s="3"/>
      <c r="B40" s="73" t="s">
        <v>78</v>
      </c>
      <c r="C40" s="74"/>
      <c r="D40" s="74"/>
      <c r="E40" s="74"/>
      <c r="F40" s="74"/>
      <c r="G40" s="75"/>
      <c r="H40" s="54" t="s">
        <v>41</v>
      </c>
      <c r="I40" s="55"/>
      <c r="J40" s="56"/>
      <c r="K40" s="54" t="s">
        <v>58</v>
      </c>
      <c r="L40" s="55"/>
      <c r="M40" s="56"/>
      <c r="N40" s="34">
        <f>IF(OR(H40="",K40=""),"-",VLOOKUP(P42,$U$6:$W$13,3,FALSE))</f>
        <v>2</v>
      </c>
      <c r="O40" s="35" t="str">
        <f t="shared" si="0"/>
        <v>FORÇA</v>
      </c>
      <c r="P40" s="36" t="str">
        <f>CONCATENATE(H38,"-",K38)</f>
        <v>Atende totalmente-Importante</v>
      </c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</row>
    <row r="41" spans="1:34" ht="24" customHeight="1">
      <c r="A41" s="3"/>
      <c r="B41" s="73" t="s">
        <v>79</v>
      </c>
      <c r="C41" s="74"/>
      <c r="D41" s="74"/>
      <c r="E41" s="74"/>
      <c r="F41" s="74"/>
      <c r="G41" s="75"/>
      <c r="H41" s="54" t="s">
        <v>41</v>
      </c>
      <c r="I41" s="55"/>
      <c r="J41" s="56"/>
      <c r="K41" s="54" t="s">
        <v>58</v>
      </c>
      <c r="L41" s="55"/>
      <c r="M41" s="56"/>
      <c r="N41" s="34">
        <f>IF(OR(H41="",K41=""),"-",VLOOKUP(P43,$U$6:$W$13,3,FALSE))</f>
        <v>2</v>
      </c>
      <c r="O41" s="35" t="str">
        <f t="shared" si="0"/>
        <v>FORÇA</v>
      </c>
      <c r="P41" s="36" t="str">
        <f>CONCATENATE(H39,"-",K39)</f>
        <v>Atende razoavelmente-Muito importante</v>
      </c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</row>
    <row r="42" spans="1:34" ht="24" customHeight="1">
      <c r="B42" s="73" t="s">
        <v>80</v>
      </c>
      <c r="C42" s="74"/>
      <c r="D42" s="74"/>
      <c r="E42" s="74"/>
      <c r="F42" s="74"/>
      <c r="G42" s="75"/>
      <c r="H42" s="54" t="s">
        <v>32</v>
      </c>
      <c r="I42" s="55"/>
      <c r="J42" s="56"/>
      <c r="K42" s="54" t="s">
        <v>33</v>
      </c>
      <c r="L42" s="55"/>
      <c r="M42" s="56"/>
      <c r="N42" s="34">
        <f>IF(OR(H42="",K42=""),"-",VLOOKUP(P44,$U$6:$W$13,3,FALSE))</f>
        <v>10</v>
      </c>
      <c r="O42" s="35" t="str">
        <f t="shared" si="0"/>
        <v>FORÇA</v>
      </c>
      <c r="P42" s="36" t="str">
        <f>CONCATENATE(H40,"-",K40)</f>
        <v>Atende razoavelmente-Importante</v>
      </c>
    </row>
    <row r="43" spans="1:34" ht="24" customHeight="1">
      <c r="B43" s="73" t="s">
        <v>81</v>
      </c>
      <c r="C43" s="74"/>
      <c r="D43" s="74"/>
      <c r="E43" s="74"/>
      <c r="F43" s="74"/>
      <c r="G43" s="75"/>
      <c r="H43" s="54" t="s">
        <v>41</v>
      </c>
      <c r="I43" s="55"/>
      <c r="J43" s="56"/>
      <c r="K43" s="54" t="s">
        <v>33</v>
      </c>
      <c r="L43" s="55"/>
      <c r="M43" s="56"/>
      <c r="N43" s="34">
        <f>IF(OR(H43="",K43=""),"-",VLOOKUP(P45,$U$6:$W$13,3,FALSE))</f>
        <v>5</v>
      </c>
      <c r="O43" s="35" t="str">
        <f t="shared" si="0"/>
        <v>FORÇA</v>
      </c>
      <c r="P43" s="36" t="str">
        <f>CONCATENATE(H41,"-",K41)</f>
        <v>Atende razoavelmente-Importante</v>
      </c>
    </row>
    <row r="44" spans="1:34" ht="41.25" customHeight="1">
      <c r="B44" s="73" t="s">
        <v>82</v>
      </c>
      <c r="C44" s="74"/>
      <c r="D44" s="74"/>
      <c r="E44" s="74"/>
      <c r="F44" s="74"/>
      <c r="G44" s="75"/>
      <c r="H44" s="54" t="s">
        <v>32</v>
      </c>
      <c r="I44" s="55"/>
      <c r="J44" s="56"/>
      <c r="K44" s="54" t="s">
        <v>33</v>
      </c>
      <c r="L44" s="55"/>
      <c r="M44" s="56"/>
      <c r="N44" s="34">
        <f>IF(OR(H44="",K44=""),"-",VLOOKUP(P46,$U$6:$W$13,3,FALSE))</f>
        <v>10</v>
      </c>
      <c r="O44" s="35" t="str">
        <f t="shared" si="0"/>
        <v>FORÇA</v>
      </c>
      <c r="P44" s="36" t="str">
        <f>CONCATENATE(H42,"-",K42)</f>
        <v>Atende totalmente-Muito importante</v>
      </c>
    </row>
    <row r="45" spans="1:34" ht="24" customHeight="1">
      <c r="A45" s="3"/>
      <c r="B45" s="73" t="s">
        <v>83</v>
      </c>
      <c r="C45" s="74"/>
      <c r="D45" s="74"/>
      <c r="E45" s="74"/>
      <c r="F45" s="74"/>
      <c r="G45" s="75"/>
      <c r="H45" s="54" t="s">
        <v>41</v>
      </c>
      <c r="I45" s="55"/>
      <c r="J45" s="56"/>
      <c r="K45" s="54" t="s">
        <v>33</v>
      </c>
      <c r="L45" s="55"/>
      <c r="M45" s="56"/>
      <c r="N45" s="34">
        <f>IF(OR(H45="",K45=""),"-",VLOOKUP(P47,$U$6:$W$13,3,FALSE))</f>
        <v>5</v>
      </c>
      <c r="O45" s="35" t="str">
        <f t="shared" si="0"/>
        <v>FORÇA</v>
      </c>
      <c r="P45" s="36" t="str">
        <f>CONCATENATE(H43,"-",K43)</f>
        <v>Atende razoavelmente-Muito importante</v>
      </c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</row>
    <row r="46" spans="1:34" ht="24" customHeight="1">
      <c r="A46" s="3"/>
      <c r="B46" s="73" t="s">
        <v>84</v>
      </c>
      <c r="C46" s="74"/>
      <c r="D46" s="74"/>
      <c r="E46" s="74"/>
      <c r="F46" s="74"/>
      <c r="G46" s="75"/>
      <c r="H46" s="54" t="s">
        <v>41</v>
      </c>
      <c r="I46" s="55"/>
      <c r="J46" s="56"/>
      <c r="K46" s="54" t="s">
        <v>33</v>
      </c>
      <c r="L46" s="55"/>
      <c r="M46" s="56"/>
      <c r="N46" s="34">
        <f>IF(OR(H46="",K46=""),"-",VLOOKUP(P48,$U$6:$W$13,3,FALSE))</f>
        <v>5</v>
      </c>
      <c r="O46" s="35" t="str">
        <f t="shared" si="0"/>
        <v>FORÇA</v>
      </c>
      <c r="P46" s="36" t="str">
        <f>CONCATENATE(H44,"-",K44)</f>
        <v>Atende totalmente-Muito importante</v>
      </c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</row>
    <row r="47" spans="1:34" ht="24" customHeight="1">
      <c r="A47" s="3"/>
      <c r="B47" s="73" t="s">
        <v>85</v>
      </c>
      <c r="C47" s="74"/>
      <c r="D47" s="74"/>
      <c r="E47" s="74"/>
      <c r="F47" s="74"/>
      <c r="G47" s="75"/>
      <c r="H47" s="54" t="s">
        <v>41</v>
      </c>
      <c r="I47" s="55"/>
      <c r="J47" s="56"/>
      <c r="K47" s="54" t="s">
        <v>58</v>
      </c>
      <c r="L47" s="55"/>
      <c r="M47" s="56"/>
      <c r="N47" s="34">
        <f>IF(OR(H47="",K47=""),"-",VLOOKUP(P49,$U$6:$W$13,3,FALSE))</f>
        <v>2</v>
      </c>
      <c r="O47" s="35" t="str">
        <f t="shared" si="0"/>
        <v>FORÇA</v>
      </c>
      <c r="P47" s="36" t="str">
        <f>CONCATENATE(H45,"-",K45)</f>
        <v>Atende razoavelmente-Muito importante</v>
      </c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</row>
    <row r="48" spans="1:34" ht="38.25" customHeight="1">
      <c r="A48" s="3"/>
      <c r="B48" s="73" t="s">
        <v>86</v>
      </c>
      <c r="C48" s="74"/>
      <c r="D48" s="74"/>
      <c r="E48" s="74"/>
      <c r="F48" s="74"/>
      <c r="G48" s="75"/>
      <c r="H48" s="59" t="s">
        <v>41</v>
      </c>
      <c r="I48" s="112"/>
      <c r="J48" s="113"/>
      <c r="K48" s="59" t="s">
        <v>58</v>
      </c>
      <c r="L48" s="112"/>
      <c r="M48" s="113"/>
      <c r="N48" s="34">
        <f>IF(OR(H48="",K48=""),"-",VLOOKUP(P50,$U$6:$W$13,3,FALSE))</f>
        <v>2</v>
      </c>
      <c r="O48" s="35" t="str">
        <f t="shared" si="0"/>
        <v>FORÇA</v>
      </c>
      <c r="P48" s="36" t="str">
        <f>CONCATENATE(H46,"-",K46)</f>
        <v>Atende razoavelmente-Muito importante</v>
      </c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</row>
    <row r="49" spans="1:34" ht="24" customHeight="1">
      <c r="A49" s="3"/>
      <c r="B49" s="73" t="s">
        <v>87</v>
      </c>
      <c r="C49" s="74"/>
      <c r="D49" s="74"/>
      <c r="E49" s="74"/>
      <c r="F49" s="74"/>
      <c r="G49" s="75"/>
      <c r="H49" s="59" t="s">
        <v>38</v>
      </c>
      <c r="I49" s="112"/>
      <c r="J49" s="113"/>
      <c r="K49" s="59" t="s">
        <v>33</v>
      </c>
      <c r="L49" s="112"/>
      <c r="M49" s="113"/>
      <c r="N49" s="34">
        <f>IF(OR(H49="",K49=""),"-",VLOOKUP(P51,$U$6:$W$13,3,FALSE))</f>
        <v>-10</v>
      </c>
      <c r="O49" s="35" t="str">
        <f t="shared" si="0"/>
        <v>FRAQUEZA</v>
      </c>
      <c r="P49" s="36" t="str">
        <f>CONCATENATE(H47,"-",K47)</f>
        <v>Atende razoavelmente-Importante</v>
      </c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</row>
    <row r="50" spans="1:34" ht="24" customHeight="1">
      <c r="B50" s="73" t="s">
        <v>88</v>
      </c>
      <c r="C50" s="74"/>
      <c r="D50" s="74"/>
      <c r="E50" s="74"/>
      <c r="F50" s="74"/>
      <c r="G50" s="75"/>
      <c r="H50" s="59" t="s">
        <v>38</v>
      </c>
      <c r="I50" s="112"/>
      <c r="J50" s="113"/>
      <c r="K50" s="59" t="s">
        <v>33</v>
      </c>
      <c r="L50" s="112"/>
      <c r="M50" s="113"/>
      <c r="N50" s="34">
        <f>IF(OR(H50="",K50=""),"-",VLOOKUP(P52,$U$6:$W$13,3,FALSE))</f>
        <v>-10</v>
      </c>
      <c r="O50" s="35" t="str">
        <f t="shared" si="0"/>
        <v>FRAQUEZA</v>
      </c>
      <c r="P50" s="36" t="str">
        <f>CONCATENATE(H48,"-",K48)</f>
        <v>Atende razoavelmente-Importante</v>
      </c>
    </row>
    <row r="51" spans="1:34" ht="24" customHeight="1">
      <c r="B51" s="73" t="s">
        <v>89</v>
      </c>
      <c r="C51" s="74"/>
      <c r="D51" s="74"/>
      <c r="E51" s="74"/>
      <c r="F51" s="74"/>
      <c r="G51" s="75"/>
      <c r="H51" s="59" t="s">
        <v>41</v>
      </c>
      <c r="I51" s="112"/>
      <c r="J51" s="113"/>
      <c r="K51" s="59" t="s">
        <v>33</v>
      </c>
      <c r="L51" s="112"/>
      <c r="M51" s="113"/>
      <c r="N51" s="34">
        <f>IF(OR(H51="",K51=""),"-",VLOOKUP(P53,$U$6:$W$13,3,FALSE))</f>
        <v>5</v>
      </c>
      <c r="O51" s="35" t="str">
        <f t="shared" si="0"/>
        <v>FORÇA</v>
      </c>
      <c r="P51" s="36" t="str">
        <f>CONCATENATE(H49,"-",K49)</f>
        <v>Não atende-Muito importante</v>
      </c>
    </row>
    <row r="52" spans="1:34" ht="24" customHeight="1">
      <c r="B52" s="73" t="s">
        <v>90</v>
      </c>
      <c r="C52" s="74"/>
      <c r="D52" s="74"/>
      <c r="E52" s="74"/>
      <c r="F52" s="74"/>
      <c r="G52" s="75"/>
      <c r="H52" s="59" t="s">
        <v>41</v>
      </c>
      <c r="I52" s="112"/>
      <c r="J52" s="113"/>
      <c r="K52" s="59" t="s">
        <v>33</v>
      </c>
      <c r="L52" s="112"/>
      <c r="M52" s="113"/>
      <c r="N52" s="34">
        <f>IF(OR(H52="",K52=""),"-",VLOOKUP(P54,$U$6:$W$13,3,FALSE))</f>
        <v>5</v>
      </c>
      <c r="O52" s="35" t="str">
        <f t="shared" si="0"/>
        <v>FORÇA</v>
      </c>
      <c r="P52" s="36" t="str">
        <f>CONCATENATE(H50,"-",K50)</f>
        <v>Não atende-Muito importante</v>
      </c>
    </row>
    <row r="53" spans="1:34" ht="24" customHeight="1">
      <c r="B53" s="73" t="s">
        <v>91</v>
      </c>
      <c r="C53" s="74"/>
      <c r="D53" s="74"/>
      <c r="E53" s="74"/>
      <c r="F53" s="74"/>
      <c r="G53" s="75"/>
      <c r="H53" s="59" t="s">
        <v>41</v>
      </c>
      <c r="I53" s="112"/>
      <c r="J53" s="113"/>
      <c r="K53" s="59" t="s">
        <v>58</v>
      </c>
      <c r="L53" s="112"/>
      <c r="M53" s="113"/>
      <c r="N53" s="34">
        <f>IF(OR(H53="",K53=""),"-",VLOOKUP(P55,$U$6:$W$13,3,FALSE))</f>
        <v>2</v>
      </c>
      <c r="O53" s="35" t="str">
        <f t="shared" si="0"/>
        <v>FORÇA</v>
      </c>
      <c r="P53" s="36" t="str">
        <f>CONCATENATE(H51,"-",K51)</f>
        <v>Atende razoavelmente-Muito importante</v>
      </c>
    </row>
    <row r="54" spans="1:34" ht="43.5" customHeight="1">
      <c r="B54" s="73" t="s">
        <v>92</v>
      </c>
      <c r="C54" s="74"/>
      <c r="D54" s="74"/>
      <c r="E54" s="74"/>
      <c r="F54" s="74"/>
      <c r="G54" s="75"/>
      <c r="H54" s="59" t="s">
        <v>41</v>
      </c>
      <c r="I54" s="112"/>
      <c r="J54" s="113"/>
      <c r="K54" s="59" t="s">
        <v>33</v>
      </c>
      <c r="L54" s="112"/>
      <c r="M54" s="113"/>
      <c r="N54" s="34">
        <f>IF(OR(H54="",K54=""),"-",VLOOKUP(P56,$U$6:$W$13,3,FALSE))</f>
        <v>5</v>
      </c>
      <c r="O54" s="35" t="str">
        <f t="shared" si="0"/>
        <v>FORÇA</v>
      </c>
      <c r="P54" s="36" t="str">
        <f>CONCATENATE(H52,"-",K52)</f>
        <v>Atende razoavelmente-Muito importante</v>
      </c>
    </row>
    <row r="55" spans="1:34" ht="24" customHeight="1">
      <c r="B55" s="73" t="s">
        <v>93</v>
      </c>
      <c r="C55" s="74"/>
      <c r="D55" s="74"/>
      <c r="E55" s="74"/>
      <c r="F55" s="74"/>
      <c r="G55" s="75"/>
      <c r="H55" s="59" t="s">
        <v>41</v>
      </c>
      <c r="I55" s="112"/>
      <c r="J55" s="113"/>
      <c r="K55" s="59" t="s">
        <v>33</v>
      </c>
      <c r="L55" s="112"/>
      <c r="M55" s="113"/>
      <c r="N55" s="34">
        <f>IF(OR(H55="",K55=""),"-",VLOOKUP(P57,$U$6:$W$13,3,FALSE))</f>
        <v>5</v>
      </c>
      <c r="O55" s="35" t="str">
        <f t="shared" si="0"/>
        <v>FORÇA</v>
      </c>
      <c r="P55" s="36" t="str">
        <f>CONCATENATE(H53,"-",K53)</f>
        <v>Atende razoavelmente-Importante</v>
      </c>
    </row>
    <row r="56" spans="1:34" ht="41.25" customHeight="1">
      <c r="B56" s="73" t="s">
        <v>94</v>
      </c>
      <c r="C56" s="74"/>
      <c r="D56" s="74"/>
      <c r="E56" s="74"/>
      <c r="F56" s="74"/>
      <c r="G56" s="75"/>
      <c r="H56" s="59" t="s">
        <v>41</v>
      </c>
      <c r="I56" s="112"/>
      <c r="J56" s="113"/>
      <c r="K56" s="59" t="s">
        <v>33</v>
      </c>
      <c r="L56" s="112"/>
      <c r="M56" s="113"/>
      <c r="N56" s="34">
        <f>IF(OR(H56="",K56=""),"-",VLOOKUP(P58,$U$6:$W$13,3,FALSE))</f>
        <v>5</v>
      </c>
      <c r="O56" s="35" t="str">
        <f t="shared" si="0"/>
        <v>FORÇA</v>
      </c>
      <c r="P56" s="36" t="str">
        <f>CONCATENATE(H54,"-",K54)</f>
        <v>Atende razoavelmente-Muito importante</v>
      </c>
    </row>
    <row r="57" spans="1:34" ht="24" customHeight="1">
      <c r="B57" s="73" t="s">
        <v>95</v>
      </c>
      <c r="C57" s="74"/>
      <c r="D57" s="74"/>
      <c r="E57" s="74"/>
      <c r="F57" s="74"/>
      <c r="G57" s="75"/>
      <c r="H57" s="59" t="s">
        <v>41</v>
      </c>
      <c r="I57" s="60"/>
      <c r="J57" s="61"/>
      <c r="K57" s="59" t="s">
        <v>33</v>
      </c>
      <c r="L57" s="60"/>
      <c r="M57" s="61"/>
      <c r="N57" s="34">
        <f>IF(OR(H57="",K57=""),"-",VLOOKUP(P59,$U$6:$W$13,3,FALSE))</f>
        <v>5</v>
      </c>
      <c r="O57" s="35" t="str">
        <f t="shared" si="0"/>
        <v>FORÇA</v>
      </c>
      <c r="P57" s="36" t="str">
        <f>CONCATENATE(H55,"-",K55)</f>
        <v>Atende razoavelmente-Muito importante</v>
      </c>
    </row>
    <row r="58" spans="1:34" ht="24" customHeight="1">
      <c r="B58" s="73" t="s">
        <v>96</v>
      </c>
      <c r="C58" s="74"/>
      <c r="D58" s="74"/>
      <c r="E58" s="74"/>
      <c r="F58" s="74"/>
      <c r="G58" s="75"/>
      <c r="H58" s="59" t="s">
        <v>41</v>
      </c>
      <c r="I58" s="60"/>
      <c r="J58" s="61"/>
      <c r="K58" s="59" t="s">
        <v>33</v>
      </c>
      <c r="L58" s="60"/>
      <c r="M58" s="61"/>
      <c r="N58" s="34">
        <f>IF(OR(H58="",K58=""),"-",VLOOKUP(P60,$U$6:$W$13,3,FALSE))</f>
        <v>5</v>
      </c>
      <c r="O58" s="35" t="str">
        <f t="shared" si="0"/>
        <v>FORÇA</v>
      </c>
      <c r="P58" s="36" t="str">
        <f>CONCATENATE(H56,"-",K56)</f>
        <v>Atende razoavelmente-Muito importante</v>
      </c>
    </row>
    <row r="59" spans="1:34" ht="24" customHeight="1">
      <c r="B59" s="73" t="s">
        <v>97</v>
      </c>
      <c r="C59" s="74"/>
      <c r="D59" s="74"/>
      <c r="E59" s="74"/>
      <c r="F59" s="74"/>
      <c r="G59" s="75"/>
      <c r="H59" s="59" t="s">
        <v>41</v>
      </c>
      <c r="I59" s="112"/>
      <c r="J59" s="113"/>
      <c r="K59" s="59" t="s">
        <v>33</v>
      </c>
      <c r="L59" s="60"/>
      <c r="M59" s="61"/>
      <c r="N59" s="34">
        <f>IF(OR(H59="",K59=""),"-",VLOOKUP(P61,$U$6:$W$13,3,FALSE))</f>
        <v>5</v>
      </c>
      <c r="O59" s="35" t="str">
        <f t="shared" si="0"/>
        <v>FORÇA</v>
      </c>
      <c r="P59" s="36" t="str">
        <f>CONCATENATE(H57,"-",K57)</f>
        <v>Atende razoavelmente-Muito importante</v>
      </c>
    </row>
    <row r="60" spans="1:34" ht="42" customHeight="1">
      <c r="B60" s="73" t="s">
        <v>98</v>
      </c>
      <c r="C60" s="74"/>
      <c r="D60" s="74"/>
      <c r="E60" s="74"/>
      <c r="F60" s="74"/>
      <c r="G60" s="75"/>
      <c r="H60" s="59" t="s">
        <v>41</v>
      </c>
      <c r="I60" s="112"/>
      <c r="J60" s="113"/>
      <c r="K60" s="59" t="s">
        <v>33</v>
      </c>
      <c r="L60" s="60"/>
      <c r="M60" s="61"/>
      <c r="N60" s="34">
        <f>IF(OR(H60="",K60=""),"-",VLOOKUP(P62,$U$6:$W$13,3,FALSE))</f>
        <v>5</v>
      </c>
      <c r="O60" s="35" t="str">
        <f t="shared" si="0"/>
        <v>FORÇA</v>
      </c>
      <c r="P60" s="36" t="str">
        <f>CONCATENATE(H58,"-",K58)</f>
        <v>Atende razoavelmente-Muito importante</v>
      </c>
    </row>
    <row r="61" spans="1:34" ht="24" customHeight="1">
      <c r="B61" s="73" t="s">
        <v>99</v>
      </c>
      <c r="C61" s="74"/>
      <c r="D61" s="74"/>
      <c r="E61" s="74"/>
      <c r="F61" s="74"/>
      <c r="G61" s="75"/>
      <c r="H61" s="59" t="s">
        <v>41</v>
      </c>
      <c r="I61" s="112"/>
      <c r="J61" s="113"/>
      <c r="K61" s="59" t="s">
        <v>58</v>
      </c>
      <c r="L61" s="60"/>
      <c r="M61" s="61"/>
      <c r="N61" s="34">
        <f>IF(OR(H61="",K61=""),"-",VLOOKUP(P63,$U$6:$W$13,3,FALSE))</f>
        <v>2</v>
      </c>
      <c r="O61" s="35" t="str">
        <f t="shared" si="0"/>
        <v>FORÇA</v>
      </c>
      <c r="P61" s="36" t="str">
        <f>CONCATENATE(H59,"-",K59)</f>
        <v>Atende razoavelmente-Muito importante</v>
      </c>
    </row>
    <row r="62" spans="1:34" ht="43.5" customHeight="1">
      <c r="B62" s="73" t="s">
        <v>100</v>
      </c>
      <c r="C62" s="74"/>
      <c r="D62" s="74"/>
      <c r="E62" s="74"/>
      <c r="F62" s="74"/>
      <c r="G62" s="75"/>
      <c r="H62" s="59" t="s">
        <v>38</v>
      </c>
      <c r="I62" s="112"/>
      <c r="J62" s="113"/>
      <c r="K62" s="59" t="s">
        <v>33</v>
      </c>
      <c r="L62" s="60"/>
      <c r="M62" s="61"/>
      <c r="N62" s="34">
        <f>IF(OR(H62="",K62=""),"-",VLOOKUP(P64,$U$6:$W$13,3,FALSE))</f>
        <v>-10</v>
      </c>
      <c r="O62" s="35" t="str">
        <f t="shared" si="0"/>
        <v>FRAQUEZA</v>
      </c>
      <c r="P62" s="36" t="str">
        <f>CONCATENATE(H60,"-",K60)</f>
        <v>Atende razoavelmente-Muito importante</v>
      </c>
    </row>
    <row r="63" spans="1:34" ht="24" customHeight="1">
      <c r="B63" s="73" t="s">
        <v>101</v>
      </c>
      <c r="C63" s="74"/>
      <c r="D63" s="74"/>
      <c r="E63" s="74"/>
      <c r="F63" s="74"/>
      <c r="G63" s="75"/>
      <c r="H63" s="59" t="s">
        <v>41</v>
      </c>
      <c r="I63" s="112"/>
      <c r="J63" s="113"/>
      <c r="K63" s="59" t="s">
        <v>58</v>
      </c>
      <c r="L63" s="60"/>
      <c r="M63" s="61"/>
      <c r="N63" s="34">
        <f>IF(OR(H63="",K63=""),"-",VLOOKUP(P65,$U$6:$W$13,3,FALSE))</f>
        <v>2</v>
      </c>
      <c r="O63" s="35" t="str">
        <f t="shared" si="0"/>
        <v>FORÇA</v>
      </c>
      <c r="P63" s="36" t="str">
        <f>CONCATENATE(H61,"-",K61)</f>
        <v>Atende razoavelmente-Importante</v>
      </c>
    </row>
    <row r="64" spans="1:34" ht="24" customHeight="1">
      <c r="B64" s="73" t="s">
        <v>102</v>
      </c>
      <c r="C64" s="74"/>
      <c r="D64" s="74"/>
      <c r="E64" s="74"/>
      <c r="F64" s="74"/>
      <c r="G64" s="75"/>
      <c r="H64" s="59" t="s">
        <v>38</v>
      </c>
      <c r="I64" s="112"/>
      <c r="J64" s="113"/>
      <c r="K64" s="59" t="s">
        <v>33</v>
      </c>
      <c r="L64" s="60"/>
      <c r="M64" s="61"/>
      <c r="N64" s="34">
        <f>IF(OR(H64="",K64=""),"-",VLOOKUP(P66,$U$6:$W$13,3,FALSE))</f>
        <v>-10</v>
      </c>
      <c r="O64" s="35" t="str">
        <f t="shared" si="0"/>
        <v>FRAQUEZA</v>
      </c>
      <c r="P64" s="36" t="str">
        <f>CONCATENATE(H62,"-",K62)</f>
        <v>Não atende-Muito importante</v>
      </c>
    </row>
    <row r="65" spans="2:16" ht="24" customHeight="1">
      <c r="B65" s="73" t="s">
        <v>103</v>
      </c>
      <c r="C65" s="74"/>
      <c r="D65" s="74"/>
      <c r="E65" s="74"/>
      <c r="F65" s="74"/>
      <c r="G65" s="75"/>
      <c r="H65" s="59" t="s">
        <v>38</v>
      </c>
      <c r="I65" s="112"/>
      <c r="J65" s="113"/>
      <c r="K65" s="59" t="s">
        <v>33</v>
      </c>
      <c r="L65" s="60"/>
      <c r="M65" s="61"/>
      <c r="N65" s="34">
        <f>IF(OR(H65="",K65=""),"-",VLOOKUP(P67,$U$6:$W$13,3,FALSE))</f>
        <v>-10</v>
      </c>
      <c r="O65" s="35" t="str">
        <f t="shared" ref="O65:O82" si="3">IF(N65="-","-",IF(N65&lt;0,"FRAQUEZA",IF(N65=0,"NEUTRO","FORÇA")))</f>
        <v>FRAQUEZA</v>
      </c>
      <c r="P65" s="36" t="str">
        <f>CONCATENATE(H63,"-",K63)</f>
        <v>Atende razoavelmente-Importante</v>
      </c>
    </row>
    <row r="66" spans="2:16" ht="24" customHeight="1">
      <c r="B66" s="73" t="s">
        <v>104</v>
      </c>
      <c r="C66" s="74"/>
      <c r="D66" s="74"/>
      <c r="E66" s="74"/>
      <c r="F66" s="74"/>
      <c r="G66" s="75"/>
      <c r="H66" s="59" t="s">
        <v>41</v>
      </c>
      <c r="I66" s="112"/>
      <c r="J66" s="113"/>
      <c r="K66" s="59" t="s">
        <v>58</v>
      </c>
      <c r="L66" s="60"/>
      <c r="M66" s="61"/>
      <c r="N66" s="34">
        <f>IF(OR(H66="",K66=""),"-",VLOOKUP(P68,$U$6:$W$13,3,FALSE))</f>
        <v>2</v>
      </c>
      <c r="O66" s="35" t="str">
        <f t="shared" si="3"/>
        <v>FORÇA</v>
      </c>
      <c r="P66" s="36" t="str">
        <f>CONCATENATE(H64,"-",K64)</f>
        <v>Não atende-Muito importante</v>
      </c>
    </row>
    <row r="67" spans="2:16" ht="42" customHeight="1">
      <c r="B67" s="73" t="s">
        <v>105</v>
      </c>
      <c r="C67" s="74"/>
      <c r="D67" s="74"/>
      <c r="E67" s="74"/>
      <c r="F67" s="74"/>
      <c r="G67" s="75"/>
      <c r="H67" s="59" t="s">
        <v>41</v>
      </c>
      <c r="I67" s="112"/>
      <c r="J67" s="113"/>
      <c r="K67" s="59" t="s">
        <v>58</v>
      </c>
      <c r="L67" s="60"/>
      <c r="M67" s="61"/>
      <c r="N67" s="34">
        <f>IF(OR(H67="",K67=""),"-",VLOOKUP(P69,$U$6:$W$13,3,FALSE))</f>
        <v>2</v>
      </c>
      <c r="O67" s="35" t="str">
        <f t="shared" si="3"/>
        <v>FORÇA</v>
      </c>
      <c r="P67" s="36" t="str">
        <f t="shared" ref="P67:P84" si="4">CONCATENATE(H65,"-",K65)</f>
        <v>Não atende-Muito importante</v>
      </c>
    </row>
    <row r="68" spans="2:16" ht="24" customHeight="1">
      <c r="B68" s="73" t="s">
        <v>106</v>
      </c>
      <c r="C68" s="74"/>
      <c r="D68" s="74"/>
      <c r="E68" s="74"/>
      <c r="F68" s="74"/>
      <c r="G68" s="75"/>
      <c r="H68" s="59" t="s">
        <v>41</v>
      </c>
      <c r="I68" s="112"/>
      <c r="J68" s="113"/>
      <c r="K68" s="59" t="s">
        <v>33</v>
      </c>
      <c r="L68" s="60"/>
      <c r="M68" s="61"/>
      <c r="N68" s="34">
        <f>IF(OR(H68="",K68=""),"-",VLOOKUP(P70,$U$6:$W$13,3,FALSE))</f>
        <v>5</v>
      </c>
      <c r="O68" s="35" t="str">
        <f t="shared" si="3"/>
        <v>FORÇA</v>
      </c>
      <c r="P68" s="36" t="str">
        <f t="shared" si="4"/>
        <v>Atende razoavelmente-Importante</v>
      </c>
    </row>
    <row r="69" spans="2:16" ht="41.25" customHeight="1">
      <c r="B69" s="73" t="s">
        <v>107</v>
      </c>
      <c r="C69" s="74"/>
      <c r="D69" s="74"/>
      <c r="E69" s="74"/>
      <c r="F69" s="74"/>
      <c r="G69" s="75"/>
      <c r="H69" s="59" t="s">
        <v>41</v>
      </c>
      <c r="I69" s="112"/>
      <c r="J69" s="113"/>
      <c r="K69" s="59" t="s">
        <v>58</v>
      </c>
      <c r="L69" s="60"/>
      <c r="M69" s="61"/>
      <c r="N69" s="34">
        <f>IF(OR(H69="",K69=""),"-",VLOOKUP(P71,$U$6:$W$13,3,FALSE))</f>
        <v>2</v>
      </c>
      <c r="O69" s="35" t="str">
        <f t="shared" si="3"/>
        <v>FORÇA</v>
      </c>
      <c r="P69" s="36" t="str">
        <f t="shared" si="4"/>
        <v>Atende razoavelmente-Importante</v>
      </c>
    </row>
    <row r="70" spans="2:16" ht="24" customHeight="1">
      <c r="B70" s="73" t="s">
        <v>108</v>
      </c>
      <c r="C70" s="74"/>
      <c r="D70" s="74"/>
      <c r="E70" s="74"/>
      <c r="F70" s="74"/>
      <c r="G70" s="75"/>
      <c r="H70" s="59" t="s">
        <v>41</v>
      </c>
      <c r="I70" s="112"/>
      <c r="J70" s="113"/>
      <c r="K70" s="59" t="s">
        <v>33</v>
      </c>
      <c r="L70" s="60"/>
      <c r="M70" s="61"/>
      <c r="N70" s="34">
        <f>IF(OR(H70="",K70=""),"-",VLOOKUP(P72,$U$6:$W$13,3,FALSE))</f>
        <v>5</v>
      </c>
      <c r="O70" s="35" t="str">
        <f t="shared" si="3"/>
        <v>FORÇA</v>
      </c>
      <c r="P70" s="36" t="str">
        <f t="shared" si="4"/>
        <v>Atende razoavelmente-Muito importante</v>
      </c>
    </row>
    <row r="71" spans="2:16" ht="24" customHeight="1">
      <c r="B71" s="73" t="s">
        <v>109</v>
      </c>
      <c r="C71" s="74"/>
      <c r="D71" s="74"/>
      <c r="E71" s="74"/>
      <c r="F71" s="74"/>
      <c r="G71" s="75"/>
      <c r="H71" s="59" t="s">
        <v>41</v>
      </c>
      <c r="I71" s="112"/>
      <c r="J71" s="113"/>
      <c r="K71" s="59" t="s">
        <v>58</v>
      </c>
      <c r="L71" s="60"/>
      <c r="M71" s="61"/>
      <c r="N71" s="34">
        <f>IF(OR(H71="",K71=""),"-",VLOOKUP(P73,$U$6:$W$13,3,FALSE))</f>
        <v>2</v>
      </c>
      <c r="O71" s="35" t="str">
        <f t="shared" si="3"/>
        <v>FORÇA</v>
      </c>
      <c r="P71" s="36" t="str">
        <f t="shared" si="4"/>
        <v>Atende razoavelmente-Importante</v>
      </c>
    </row>
    <row r="72" spans="2:16" ht="40.5" customHeight="1">
      <c r="B72" s="73" t="s">
        <v>110</v>
      </c>
      <c r="C72" s="74"/>
      <c r="D72" s="74"/>
      <c r="E72" s="74"/>
      <c r="F72" s="74"/>
      <c r="G72" s="75"/>
      <c r="H72" s="59" t="s">
        <v>38</v>
      </c>
      <c r="I72" s="112"/>
      <c r="J72" s="113"/>
      <c r="K72" s="59" t="s">
        <v>33</v>
      </c>
      <c r="L72" s="60"/>
      <c r="M72" s="61"/>
      <c r="N72" s="34">
        <f>IF(OR(H72="",K72=""),"-",VLOOKUP(P74,$U$6:$W$13,3,FALSE))</f>
        <v>-10</v>
      </c>
      <c r="O72" s="35" t="str">
        <f t="shared" si="3"/>
        <v>FRAQUEZA</v>
      </c>
      <c r="P72" s="36" t="str">
        <f t="shared" si="4"/>
        <v>Atende razoavelmente-Muito importante</v>
      </c>
    </row>
    <row r="73" spans="2:16" ht="24" customHeight="1">
      <c r="B73" s="73" t="s">
        <v>111</v>
      </c>
      <c r="C73" s="67"/>
      <c r="D73" s="67"/>
      <c r="E73" s="67"/>
      <c r="F73" s="67"/>
      <c r="G73" s="68"/>
      <c r="H73" s="59" t="s">
        <v>41</v>
      </c>
      <c r="I73" s="112"/>
      <c r="J73" s="113"/>
      <c r="K73" s="59" t="s">
        <v>33</v>
      </c>
      <c r="L73" s="60"/>
      <c r="M73" s="61"/>
      <c r="N73" s="34">
        <f>IF(OR(H73="",K73=""),"-",VLOOKUP(P75,$U$6:$W$13,3,FALSE))</f>
        <v>5</v>
      </c>
      <c r="O73" s="35" t="str">
        <f t="shared" si="3"/>
        <v>FORÇA</v>
      </c>
      <c r="P73" s="36" t="str">
        <f t="shared" si="4"/>
        <v>Atende razoavelmente-Importante</v>
      </c>
    </row>
    <row r="74" spans="2:16" ht="24" customHeight="1">
      <c r="B74" s="73" t="s">
        <v>112</v>
      </c>
      <c r="C74" s="67"/>
      <c r="D74" s="67"/>
      <c r="E74" s="67"/>
      <c r="F74" s="67"/>
      <c r="G74" s="68"/>
      <c r="H74" s="59" t="s">
        <v>41</v>
      </c>
      <c r="I74" s="112"/>
      <c r="J74" s="113"/>
      <c r="K74" s="59" t="s">
        <v>33</v>
      </c>
      <c r="L74" s="112"/>
      <c r="M74" s="113"/>
      <c r="N74" s="34">
        <f>IF(OR(H74="",K74=""),"-",VLOOKUP(P76,$U$6:$W$13,3,FALSE))</f>
        <v>5</v>
      </c>
      <c r="O74" s="35" t="str">
        <f t="shared" si="3"/>
        <v>FORÇA</v>
      </c>
      <c r="P74" s="36" t="str">
        <f t="shared" si="4"/>
        <v>Não atende-Muito importante</v>
      </c>
    </row>
    <row r="75" spans="2:16" ht="24" customHeight="1">
      <c r="B75" s="73" t="s">
        <v>113</v>
      </c>
      <c r="C75" s="67"/>
      <c r="D75" s="67"/>
      <c r="E75" s="67"/>
      <c r="F75" s="67"/>
      <c r="G75" s="68"/>
      <c r="H75" s="59" t="s">
        <v>41</v>
      </c>
      <c r="I75" s="112"/>
      <c r="J75" s="113"/>
      <c r="K75" s="59" t="s">
        <v>33</v>
      </c>
      <c r="L75" s="112"/>
      <c r="M75" s="113"/>
      <c r="N75" s="34">
        <f>IF(OR(H75="",K75=""),"-",VLOOKUP(P77,$U$6:$W$13,3,FALSE))</f>
        <v>5</v>
      </c>
      <c r="O75" s="35" t="str">
        <f t="shared" si="3"/>
        <v>FORÇA</v>
      </c>
      <c r="P75" s="36" t="str">
        <f t="shared" si="4"/>
        <v>Atende razoavelmente-Muito importante</v>
      </c>
    </row>
    <row r="76" spans="2:16" ht="24" customHeight="1">
      <c r="B76" s="73" t="s">
        <v>114</v>
      </c>
      <c r="C76" s="67"/>
      <c r="D76" s="67"/>
      <c r="E76" s="67"/>
      <c r="F76" s="67"/>
      <c r="G76" s="68"/>
      <c r="H76" s="59" t="s">
        <v>41</v>
      </c>
      <c r="I76" s="112"/>
      <c r="J76" s="113"/>
      <c r="K76" s="59" t="s">
        <v>33</v>
      </c>
      <c r="L76" s="112"/>
      <c r="M76" s="113"/>
      <c r="N76" s="34">
        <f>IF(OR(H76="",K76=""),"-",VLOOKUP(P78,$U$6:$W$13,3,FALSE))</f>
        <v>5</v>
      </c>
      <c r="O76" s="35" t="str">
        <f t="shared" si="3"/>
        <v>FORÇA</v>
      </c>
      <c r="P76" s="36" t="str">
        <f t="shared" si="4"/>
        <v>Atende razoavelmente-Muito importante</v>
      </c>
    </row>
    <row r="77" spans="2:16" ht="24" customHeight="1">
      <c r="B77" s="73" t="s">
        <v>115</v>
      </c>
      <c r="C77" s="67"/>
      <c r="D77" s="67"/>
      <c r="E77" s="67"/>
      <c r="F77" s="67"/>
      <c r="G77" s="68"/>
      <c r="H77" s="59" t="s">
        <v>41</v>
      </c>
      <c r="I77" s="112"/>
      <c r="J77" s="113"/>
      <c r="K77" s="59" t="s">
        <v>33</v>
      </c>
      <c r="L77" s="112"/>
      <c r="M77" s="113"/>
      <c r="N77" s="34">
        <f>IF(OR(H77="",K77=""),"-",VLOOKUP(P79,$U$6:$W$13,3,FALSE))</f>
        <v>5</v>
      </c>
      <c r="O77" s="35" t="str">
        <f t="shared" si="3"/>
        <v>FORÇA</v>
      </c>
      <c r="P77" s="36" t="str">
        <f t="shared" si="4"/>
        <v>Atende razoavelmente-Muito importante</v>
      </c>
    </row>
    <row r="78" spans="2:16" ht="24" customHeight="1">
      <c r="B78" s="73" t="s">
        <v>116</v>
      </c>
      <c r="C78" s="67"/>
      <c r="D78" s="67"/>
      <c r="E78" s="67"/>
      <c r="F78" s="67"/>
      <c r="G78" s="68"/>
      <c r="H78" s="59" t="s">
        <v>41</v>
      </c>
      <c r="I78" s="112"/>
      <c r="J78" s="113"/>
      <c r="K78" s="59" t="s">
        <v>33</v>
      </c>
      <c r="L78" s="112"/>
      <c r="M78" s="113"/>
      <c r="N78" s="34">
        <f>IF(OR(H78="",K78=""),"-",VLOOKUP(P80,$U$6:$W$13,3,FALSE))</f>
        <v>5</v>
      </c>
      <c r="O78" s="35" t="str">
        <f t="shared" si="3"/>
        <v>FORÇA</v>
      </c>
      <c r="P78" s="36" t="str">
        <f t="shared" si="4"/>
        <v>Atende razoavelmente-Muito importante</v>
      </c>
    </row>
    <row r="79" spans="2:16" ht="24" customHeight="1">
      <c r="B79" s="73" t="s">
        <v>117</v>
      </c>
      <c r="C79" s="67"/>
      <c r="D79" s="67"/>
      <c r="E79" s="67"/>
      <c r="F79" s="67"/>
      <c r="G79" s="68"/>
      <c r="H79" s="59" t="s">
        <v>41</v>
      </c>
      <c r="I79" s="112"/>
      <c r="J79" s="113"/>
      <c r="K79" s="59" t="s">
        <v>58</v>
      </c>
      <c r="L79" s="112"/>
      <c r="M79" s="113"/>
      <c r="N79" s="34">
        <f>IF(OR(H79="",K79=""),"-",VLOOKUP(P81,$U$6:$W$13,3,FALSE))</f>
        <v>2</v>
      </c>
      <c r="O79" s="35" t="str">
        <f t="shared" si="3"/>
        <v>FORÇA</v>
      </c>
      <c r="P79" s="36" t="str">
        <f t="shared" si="4"/>
        <v>Atende razoavelmente-Muito importante</v>
      </c>
    </row>
    <row r="80" spans="2:16" ht="24" customHeight="1">
      <c r="B80" s="73" t="s">
        <v>118</v>
      </c>
      <c r="C80" s="67"/>
      <c r="D80" s="67"/>
      <c r="E80" s="67"/>
      <c r="F80" s="67"/>
      <c r="G80" s="68"/>
      <c r="H80" s="59" t="s">
        <v>41</v>
      </c>
      <c r="I80" s="112"/>
      <c r="J80" s="113"/>
      <c r="K80" s="59" t="s">
        <v>58</v>
      </c>
      <c r="L80" s="112"/>
      <c r="M80" s="113"/>
      <c r="N80" s="34">
        <f>IF(OR(H80="",K80=""),"-",VLOOKUP(P82,$U$6:$W$13,3,FALSE))</f>
        <v>2</v>
      </c>
      <c r="O80" s="35" t="str">
        <f t="shared" si="3"/>
        <v>FORÇA</v>
      </c>
      <c r="P80" s="36" t="str">
        <f t="shared" si="4"/>
        <v>Atende razoavelmente-Muito importante</v>
      </c>
    </row>
    <row r="81" spans="2:16" ht="24" customHeight="1">
      <c r="B81" s="73" t="s">
        <v>119</v>
      </c>
      <c r="C81" s="67"/>
      <c r="D81" s="67"/>
      <c r="E81" s="67"/>
      <c r="F81" s="67"/>
      <c r="G81" s="68"/>
      <c r="H81" s="59" t="s">
        <v>38</v>
      </c>
      <c r="I81" s="112"/>
      <c r="J81" s="113"/>
      <c r="K81" s="59" t="s">
        <v>33</v>
      </c>
      <c r="L81" s="112"/>
      <c r="M81" s="113"/>
      <c r="N81" s="34">
        <f>IF(OR(H81="",K81=""),"-",VLOOKUP(P83,$U$6:$W$13,3,FALSE))</f>
        <v>-10</v>
      </c>
      <c r="O81" s="35" t="str">
        <f t="shared" si="3"/>
        <v>FRAQUEZA</v>
      </c>
      <c r="P81" s="36" t="str">
        <f t="shared" si="4"/>
        <v>Atende razoavelmente-Importante</v>
      </c>
    </row>
    <row r="82" spans="2:16" ht="24" customHeight="1">
      <c r="B82" s="73" t="s">
        <v>120</v>
      </c>
      <c r="C82" s="67"/>
      <c r="D82" s="67"/>
      <c r="E82" s="67"/>
      <c r="F82" s="67"/>
      <c r="G82" s="68"/>
      <c r="H82" s="59" t="s">
        <v>38</v>
      </c>
      <c r="I82" s="112"/>
      <c r="J82" s="113"/>
      <c r="K82" s="59" t="s">
        <v>33</v>
      </c>
      <c r="L82" s="112"/>
      <c r="M82" s="113"/>
      <c r="N82" s="34">
        <f>IF(OR(H82="",K82=""),"-",VLOOKUP(P84,$U$6:$W$13,3,FALSE))</f>
        <v>-10</v>
      </c>
      <c r="O82" s="35" t="str">
        <f t="shared" si="3"/>
        <v>FRAQUEZA</v>
      </c>
      <c r="P82" s="36" t="str">
        <f t="shared" si="4"/>
        <v>Atende razoavelmente-Importante</v>
      </c>
    </row>
    <row r="83" spans="2:16" ht="15" customHeight="1">
      <c r="P83" s="36" t="str">
        <f t="shared" si="4"/>
        <v>Não atende-Muito importante</v>
      </c>
    </row>
    <row r="84" spans="2:16" ht="15" customHeight="1">
      <c r="P84" s="36" t="str">
        <f t="shared" si="4"/>
        <v>Não atende-Muito importante</v>
      </c>
    </row>
  </sheetData>
  <mergeCells count="205">
    <mergeCell ref="B81:G81"/>
    <mergeCell ref="H81:J81"/>
    <mergeCell ref="K81:M81"/>
    <mergeCell ref="B82:G82"/>
    <mergeCell ref="H82:J82"/>
    <mergeCell ref="K82:M82"/>
    <mergeCell ref="B79:G79"/>
    <mergeCell ref="H79:J79"/>
    <mergeCell ref="K79:M79"/>
    <mergeCell ref="B80:G80"/>
    <mergeCell ref="H80:J80"/>
    <mergeCell ref="K80:M80"/>
    <mergeCell ref="B77:G77"/>
    <mergeCell ref="H77:J77"/>
    <mergeCell ref="K77:M77"/>
    <mergeCell ref="B78:G78"/>
    <mergeCell ref="H78:J78"/>
    <mergeCell ref="K78:M78"/>
    <mergeCell ref="B75:G75"/>
    <mergeCell ref="H75:J75"/>
    <mergeCell ref="K75:M75"/>
    <mergeCell ref="B76:G76"/>
    <mergeCell ref="H76:J76"/>
    <mergeCell ref="K76:M76"/>
    <mergeCell ref="B73:G73"/>
    <mergeCell ref="H73:J73"/>
    <mergeCell ref="K73:M73"/>
    <mergeCell ref="B74:G74"/>
    <mergeCell ref="H74:J74"/>
    <mergeCell ref="K74:M74"/>
    <mergeCell ref="B71:G71"/>
    <mergeCell ref="H71:J71"/>
    <mergeCell ref="K71:M71"/>
    <mergeCell ref="B72:G72"/>
    <mergeCell ref="H72:J72"/>
    <mergeCell ref="K72:M72"/>
    <mergeCell ref="B69:G69"/>
    <mergeCell ref="H69:J69"/>
    <mergeCell ref="K69:M69"/>
    <mergeCell ref="B70:G70"/>
    <mergeCell ref="H70:J70"/>
    <mergeCell ref="K70:M70"/>
    <mergeCell ref="B67:G67"/>
    <mergeCell ref="H67:J67"/>
    <mergeCell ref="K67:M67"/>
    <mergeCell ref="B68:G68"/>
    <mergeCell ref="H68:J68"/>
    <mergeCell ref="K68:M68"/>
    <mergeCell ref="B65:G65"/>
    <mergeCell ref="H65:J65"/>
    <mergeCell ref="K65:M65"/>
    <mergeCell ref="B66:G66"/>
    <mergeCell ref="H66:J66"/>
    <mergeCell ref="K66:M66"/>
    <mergeCell ref="B63:G63"/>
    <mergeCell ref="H63:J63"/>
    <mergeCell ref="K63:M63"/>
    <mergeCell ref="B64:G64"/>
    <mergeCell ref="H64:J64"/>
    <mergeCell ref="K64:M64"/>
    <mergeCell ref="B61:G61"/>
    <mergeCell ref="H61:J61"/>
    <mergeCell ref="K61:M61"/>
    <mergeCell ref="B62:G62"/>
    <mergeCell ref="H62:J62"/>
    <mergeCell ref="K62:M62"/>
    <mergeCell ref="B59:G59"/>
    <mergeCell ref="H59:J59"/>
    <mergeCell ref="K59:M59"/>
    <mergeCell ref="B60:G60"/>
    <mergeCell ref="H60:J60"/>
    <mergeCell ref="K60:M60"/>
    <mergeCell ref="B57:G57"/>
    <mergeCell ref="H57:J57"/>
    <mergeCell ref="K57:M57"/>
    <mergeCell ref="B58:G58"/>
    <mergeCell ref="H58:J58"/>
    <mergeCell ref="K58:M58"/>
    <mergeCell ref="B55:G55"/>
    <mergeCell ref="H55:J55"/>
    <mergeCell ref="K55:M55"/>
    <mergeCell ref="B56:G56"/>
    <mergeCell ref="H56:J56"/>
    <mergeCell ref="K56:M56"/>
    <mergeCell ref="B53:G53"/>
    <mergeCell ref="H53:J53"/>
    <mergeCell ref="K53:M53"/>
    <mergeCell ref="B54:G54"/>
    <mergeCell ref="H54:J54"/>
    <mergeCell ref="K54:M54"/>
    <mergeCell ref="B51:G51"/>
    <mergeCell ref="H51:J51"/>
    <mergeCell ref="K51:M51"/>
    <mergeCell ref="B52:G52"/>
    <mergeCell ref="H52:J52"/>
    <mergeCell ref="K52:M52"/>
    <mergeCell ref="B50:G50"/>
    <mergeCell ref="H50:J50"/>
    <mergeCell ref="K50:M50"/>
    <mergeCell ref="B48:G48"/>
    <mergeCell ref="H48:J48"/>
    <mergeCell ref="K48:M48"/>
    <mergeCell ref="B49:G49"/>
    <mergeCell ref="H49:J49"/>
    <mergeCell ref="K49:M49"/>
    <mergeCell ref="B46:G46"/>
    <mergeCell ref="H46:J46"/>
    <mergeCell ref="K46:M46"/>
    <mergeCell ref="B47:G47"/>
    <mergeCell ref="H47:J47"/>
    <mergeCell ref="K47:M47"/>
    <mergeCell ref="B44:G44"/>
    <mergeCell ref="H44:J44"/>
    <mergeCell ref="K44:M44"/>
    <mergeCell ref="B45:G45"/>
    <mergeCell ref="H45:J45"/>
    <mergeCell ref="K45:M45"/>
    <mergeCell ref="B42:G42"/>
    <mergeCell ref="H42:J42"/>
    <mergeCell ref="K42:M42"/>
    <mergeCell ref="B43:G43"/>
    <mergeCell ref="H43:J43"/>
    <mergeCell ref="K43:M43"/>
    <mergeCell ref="H39:J39"/>
    <mergeCell ref="K39:M39"/>
    <mergeCell ref="H40:J40"/>
    <mergeCell ref="K40:M40"/>
    <mergeCell ref="B41:G41"/>
    <mergeCell ref="H41:J41"/>
    <mergeCell ref="K41:M41"/>
    <mergeCell ref="B40:G40"/>
    <mergeCell ref="H36:J36"/>
    <mergeCell ref="K36:M36"/>
    <mergeCell ref="H37:J37"/>
    <mergeCell ref="K37:M37"/>
    <mergeCell ref="H38:J38"/>
    <mergeCell ref="K38:M38"/>
    <mergeCell ref="H33:J33"/>
    <mergeCell ref="K33:M33"/>
    <mergeCell ref="H34:J34"/>
    <mergeCell ref="K34:M34"/>
    <mergeCell ref="H35:J35"/>
    <mergeCell ref="K35:M35"/>
    <mergeCell ref="K21:M21"/>
    <mergeCell ref="H21:J21"/>
    <mergeCell ref="H30:J30"/>
    <mergeCell ref="K30:M30"/>
    <mergeCell ref="H31:J31"/>
    <mergeCell ref="K31:M31"/>
    <mergeCell ref="H32:J32"/>
    <mergeCell ref="K32:M32"/>
    <mergeCell ref="H27:J27"/>
    <mergeCell ref="K27:M27"/>
    <mergeCell ref="H28:J28"/>
    <mergeCell ref="K28:M28"/>
    <mergeCell ref="H29:J29"/>
    <mergeCell ref="K29:M29"/>
    <mergeCell ref="K9:M9"/>
    <mergeCell ref="K11:M11"/>
    <mergeCell ref="U5:Y5"/>
    <mergeCell ref="H25:J25"/>
    <mergeCell ref="K25:M25"/>
    <mergeCell ref="H26:J26"/>
    <mergeCell ref="K26:M26"/>
    <mergeCell ref="H15:J15"/>
    <mergeCell ref="H16:J16"/>
    <mergeCell ref="K15:M15"/>
    <mergeCell ref="K16:M16"/>
    <mergeCell ref="K6:M6"/>
    <mergeCell ref="K5:M5"/>
    <mergeCell ref="H19:J19"/>
    <mergeCell ref="H18:J18"/>
    <mergeCell ref="K19:M19"/>
    <mergeCell ref="K18:M18"/>
    <mergeCell ref="K20:M20"/>
    <mergeCell ref="H20:J20"/>
    <mergeCell ref="K23:M23"/>
    <mergeCell ref="K24:M24"/>
    <mergeCell ref="H23:J23"/>
    <mergeCell ref="H24:J24"/>
    <mergeCell ref="H22:J22"/>
    <mergeCell ref="K22:M22"/>
    <mergeCell ref="B5:G5"/>
    <mergeCell ref="B2:O3"/>
    <mergeCell ref="K17:M17"/>
    <mergeCell ref="B8:G8"/>
    <mergeCell ref="B7:G7"/>
    <mergeCell ref="H6:J6"/>
    <mergeCell ref="B6:G6"/>
    <mergeCell ref="H17:J17"/>
    <mergeCell ref="K14:M14"/>
    <mergeCell ref="H14:J14"/>
    <mergeCell ref="H11:J11"/>
    <mergeCell ref="H8:J8"/>
    <mergeCell ref="K8:M8"/>
    <mergeCell ref="H5:J5"/>
    <mergeCell ref="K7:M7"/>
    <mergeCell ref="H7:J7"/>
    <mergeCell ref="H9:J9"/>
    <mergeCell ref="H10:J10"/>
    <mergeCell ref="H13:J13"/>
    <mergeCell ref="K12:M12"/>
    <mergeCell ref="K13:M13"/>
    <mergeCell ref="H12:J12"/>
    <mergeCell ref="K10:M10"/>
  </mergeCells>
  <conditionalFormatting sqref="N6:N82">
    <cfRule type="cellIs" dxfId="2" priority="1" operator="lessThan">
      <formula>0</formula>
    </cfRule>
  </conditionalFormatting>
  <conditionalFormatting sqref="N6:N82">
    <cfRule type="colorScale" priority="1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dataValidations count="2">
    <dataValidation type="list" allowBlank="1" showErrorMessage="1" sqref="H6:H82" xr:uid="{697D1145-D82A-406D-A17D-4C833FF96613}">
      <formula1>$R$6:$R$6</formula1>
    </dataValidation>
    <dataValidation type="list" allowBlank="1" showErrorMessage="1" sqref="K6:K82" xr:uid="{F9761B87-B937-4139-A918-3CEB62C40A91}">
      <formula1>$Q$6:$Q$6</formula1>
    </dataValidation>
  </dataValidations>
  <pageMargins left="0.511811024" right="0.511811024" top="0.78740157499999996" bottom="0.78740157499999996" header="0" footer="0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1:AA55"/>
  <sheetViews>
    <sheetView showGridLines="0" tabSelected="1" workbookViewId="0">
      <selection activeCell="B47" sqref="B47:G47"/>
    </sheetView>
  </sheetViews>
  <sheetFormatPr defaultColWidth="14.42578125" defaultRowHeight="15" customHeight="1"/>
  <cols>
    <col min="1" max="1" width="5.28515625" customWidth="1"/>
    <col min="2" max="6" width="7.85546875" customWidth="1"/>
    <col min="7" max="7" width="14.42578125" customWidth="1"/>
    <col min="8" max="12" width="9.140625" customWidth="1"/>
    <col min="13" max="13" width="8" customWidth="1"/>
    <col min="14" max="14" width="13.7109375" customWidth="1"/>
    <col min="15" max="15" width="14.85546875" customWidth="1"/>
    <col min="16" max="16" width="0.140625" customWidth="1"/>
    <col min="17" max="17" width="9.140625" customWidth="1"/>
    <col min="18" max="18" width="0.140625" customWidth="1"/>
    <col min="19" max="19" width="6.42578125" customWidth="1"/>
    <col min="20" max="20" width="17.85546875" customWidth="1"/>
    <col min="21" max="21" width="20.42578125" customWidth="1"/>
    <col min="22" max="22" width="12.28515625" customWidth="1"/>
    <col min="23" max="23" width="6.85546875" customWidth="1"/>
    <col min="24" max="24" width="5.5703125" customWidth="1"/>
    <col min="25" max="26" width="7.140625" customWidth="1"/>
    <col min="27" max="27" width="13.42578125" customWidth="1"/>
    <col min="28" max="28" width="0.42578125" customWidth="1"/>
    <col min="29" max="29" width="16.5703125" customWidth="1"/>
  </cols>
  <sheetData>
    <row r="1" spans="2:27" ht="14.45">
      <c r="B1" s="28"/>
      <c r="C1" s="28"/>
      <c r="D1" s="28"/>
      <c r="E1" s="28"/>
      <c r="F1" s="28"/>
      <c r="G1" s="28"/>
    </row>
    <row r="2" spans="2:27" ht="24">
      <c r="B2" s="65" t="s">
        <v>121</v>
      </c>
      <c r="C2" s="80"/>
      <c r="D2" s="80"/>
      <c r="E2" s="80"/>
      <c r="F2" s="80"/>
      <c r="G2" s="80"/>
      <c r="H2" s="80"/>
      <c r="I2" s="80"/>
      <c r="J2" s="80"/>
      <c r="K2" s="80"/>
      <c r="L2" s="80"/>
      <c r="M2" s="80"/>
      <c r="N2" s="80"/>
      <c r="O2" s="80"/>
    </row>
    <row r="3" spans="2:27" ht="14.45">
      <c r="B3" s="28"/>
      <c r="C3" s="28"/>
      <c r="D3" s="28"/>
      <c r="E3" s="28"/>
      <c r="F3" s="28"/>
      <c r="G3" s="28"/>
    </row>
    <row r="4" spans="2:27" ht="16.5">
      <c r="B4" s="57" t="s">
        <v>122</v>
      </c>
      <c r="C4" s="110"/>
      <c r="D4" s="110"/>
      <c r="E4" s="110"/>
      <c r="F4" s="110"/>
      <c r="G4" s="111"/>
      <c r="H4" s="57" t="s">
        <v>123</v>
      </c>
      <c r="I4" s="110"/>
      <c r="J4" s="111"/>
      <c r="K4" s="57" t="s">
        <v>26</v>
      </c>
      <c r="L4" s="110"/>
      <c r="M4" s="111"/>
      <c r="N4" s="29" t="s">
        <v>27</v>
      </c>
      <c r="O4" s="29" t="s">
        <v>28</v>
      </c>
      <c r="W4" s="64" t="s">
        <v>30</v>
      </c>
      <c r="X4" s="90"/>
      <c r="Y4" s="90"/>
      <c r="Z4" s="90"/>
      <c r="AA4" s="91"/>
    </row>
    <row r="5" spans="2:27" ht="30" customHeight="1">
      <c r="B5" s="73" t="s">
        <v>124</v>
      </c>
      <c r="C5" s="67"/>
      <c r="D5" s="67"/>
      <c r="E5" s="67"/>
      <c r="F5" s="67"/>
      <c r="G5" s="68"/>
      <c r="H5" s="59" t="s">
        <v>125</v>
      </c>
      <c r="I5" s="112"/>
      <c r="J5" s="113"/>
      <c r="K5" s="59" t="s">
        <v>33</v>
      </c>
      <c r="L5" s="112"/>
      <c r="M5" s="113"/>
      <c r="N5" s="16">
        <f t="shared" ref="N5:N28" si="0">IF(OR(H5="",K5=""),"-",VLOOKUP(R5,$W$7:$Y$15,3,FALSE))</f>
        <v>10</v>
      </c>
      <c r="O5" s="17" t="str">
        <f t="shared" ref="O5:O28" si="1">IF(N5="-","-",IF(N5&gt;0,"OPORTUNIDADE",IF(N5=0,"NEUTRO","AMEAÇA")))</f>
        <v>OPORTUNIDADE</v>
      </c>
      <c r="R5" s="23" t="str">
        <f t="shared" ref="R5:R54" si="2">CONCATENATE(K5,"-",H5)</f>
        <v>Muito importante-Favorável</v>
      </c>
      <c r="S5" s="23" t="s">
        <v>126</v>
      </c>
      <c r="T5" s="23" t="s">
        <v>127</v>
      </c>
    </row>
    <row r="6" spans="2:27" ht="30" customHeight="1">
      <c r="B6" s="73" t="s">
        <v>128</v>
      </c>
      <c r="C6" s="67"/>
      <c r="D6" s="67"/>
      <c r="E6" s="67"/>
      <c r="F6" s="67"/>
      <c r="G6" s="68"/>
      <c r="H6" s="59" t="s">
        <v>125</v>
      </c>
      <c r="I6" s="112"/>
      <c r="J6" s="113"/>
      <c r="K6" s="59" t="s">
        <v>129</v>
      </c>
      <c r="L6" s="112"/>
      <c r="M6" s="113"/>
      <c r="N6" s="16">
        <f t="shared" si="0"/>
        <v>10</v>
      </c>
      <c r="O6" s="17" t="str">
        <f t="shared" si="1"/>
        <v>OPORTUNIDADE</v>
      </c>
      <c r="R6" s="23" t="str">
        <f t="shared" si="2"/>
        <v>Muito Importante-Favorável</v>
      </c>
      <c r="S6" s="23" t="s">
        <v>58</v>
      </c>
      <c r="T6" s="23" t="s">
        <v>130</v>
      </c>
      <c r="W6" s="32" t="s">
        <v>131</v>
      </c>
      <c r="X6" s="33"/>
      <c r="Y6" s="32" t="s">
        <v>27</v>
      </c>
      <c r="Z6" s="33"/>
      <c r="AA6" s="32" t="s">
        <v>132</v>
      </c>
    </row>
    <row r="7" spans="2:27" ht="30" customHeight="1">
      <c r="B7" s="73" t="s">
        <v>133</v>
      </c>
      <c r="C7" s="67"/>
      <c r="D7" s="67"/>
      <c r="E7" s="67"/>
      <c r="F7" s="67"/>
      <c r="G7" s="68"/>
      <c r="H7" s="59" t="s">
        <v>130</v>
      </c>
      <c r="I7" s="112"/>
      <c r="J7" s="113"/>
      <c r="K7" s="59" t="s">
        <v>129</v>
      </c>
      <c r="L7" s="112"/>
      <c r="M7" s="113"/>
      <c r="N7" s="16">
        <f t="shared" si="0"/>
        <v>-4</v>
      </c>
      <c r="O7" s="17" t="str">
        <f t="shared" si="1"/>
        <v>AMEAÇA</v>
      </c>
      <c r="R7" s="23" t="str">
        <f t="shared" si="2"/>
        <v>Muito Importante-Neutro</v>
      </c>
      <c r="S7" s="23" t="s">
        <v>129</v>
      </c>
      <c r="T7" s="23" t="s">
        <v>125</v>
      </c>
      <c r="W7" s="27" t="str">
        <f>CONCATENATE(S5,"-",T5)</f>
        <v>Insignificante-Desfavorável</v>
      </c>
      <c r="Y7" s="20">
        <v>0</v>
      </c>
      <c r="AA7" s="27" t="str">
        <f t="shared" ref="AA7:AA15" si="3">IF(Y7&lt;0,"AMEAÇA",IF(Y7=0,"NEUTRO","OPORTUNIDADE"))</f>
        <v>NEUTRO</v>
      </c>
    </row>
    <row r="8" spans="2:27" ht="30" customHeight="1">
      <c r="B8" s="73" t="s">
        <v>134</v>
      </c>
      <c r="C8" s="67"/>
      <c r="D8" s="67"/>
      <c r="E8" s="67"/>
      <c r="F8" s="67"/>
      <c r="G8" s="68"/>
      <c r="H8" s="59" t="s">
        <v>130</v>
      </c>
      <c r="I8" s="112"/>
      <c r="J8" s="113"/>
      <c r="K8" s="59" t="s">
        <v>129</v>
      </c>
      <c r="L8" s="112"/>
      <c r="M8" s="113"/>
      <c r="N8" s="16">
        <f t="shared" si="0"/>
        <v>-4</v>
      </c>
      <c r="O8" s="17" t="str">
        <f t="shared" si="1"/>
        <v>AMEAÇA</v>
      </c>
      <c r="R8" s="23" t="str">
        <f t="shared" si="2"/>
        <v>Muito Importante-Neutro</v>
      </c>
      <c r="S8" s="23"/>
      <c r="T8" s="23"/>
      <c r="W8" s="21" t="str">
        <f t="shared" ref="W8:W9" si="4">CONCATENATE($S$5,"-",T6)</f>
        <v>Insignificante-Neutro</v>
      </c>
      <c r="Y8" s="22">
        <v>0</v>
      </c>
      <c r="AA8" s="21" t="str">
        <f t="shared" si="3"/>
        <v>NEUTRO</v>
      </c>
    </row>
    <row r="9" spans="2:27" ht="30" customHeight="1">
      <c r="B9" s="73" t="s">
        <v>135</v>
      </c>
      <c r="C9" s="67"/>
      <c r="D9" s="67"/>
      <c r="E9" s="67"/>
      <c r="F9" s="67"/>
      <c r="G9" s="68"/>
      <c r="H9" s="59" t="s">
        <v>130</v>
      </c>
      <c r="I9" s="112"/>
      <c r="J9" s="113"/>
      <c r="K9" s="59" t="s">
        <v>58</v>
      </c>
      <c r="L9" s="112"/>
      <c r="M9" s="113"/>
      <c r="N9" s="16">
        <f t="shared" si="0"/>
        <v>-2</v>
      </c>
      <c r="O9" s="17" t="str">
        <f t="shared" si="1"/>
        <v>AMEAÇA</v>
      </c>
      <c r="R9" s="23" t="str">
        <f t="shared" si="2"/>
        <v>Importante-Neutro</v>
      </c>
      <c r="S9" s="23"/>
      <c r="T9" s="23"/>
      <c r="W9" s="21" t="str">
        <f t="shared" si="4"/>
        <v>Insignificante-Favorável</v>
      </c>
      <c r="Y9" s="22">
        <v>0</v>
      </c>
      <c r="AA9" s="21" t="str">
        <f t="shared" si="3"/>
        <v>NEUTRO</v>
      </c>
    </row>
    <row r="10" spans="2:27" ht="30" customHeight="1">
      <c r="B10" s="73" t="s">
        <v>136</v>
      </c>
      <c r="C10" s="67"/>
      <c r="D10" s="67"/>
      <c r="E10" s="67"/>
      <c r="F10" s="67"/>
      <c r="G10" s="68"/>
      <c r="H10" s="59" t="s">
        <v>125</v>
      </c>
      <c r="I10" s="112"/>
      <c r="J10" s="113"/>
      <c r="K10" s="59" t="s">
        <v>129</v>
      </c>
      <c r="L10" s="112"/>
      <c r="M10" s="113"/>
      <c r="N10" s="16">
        <f t="shared" si="0"/>
        <v>10</v>
      </c>
      <c r="O10" s="17" t="str">
        <f t="shared" si="1"/>
        <v>OPORTUNIDADE</v>
      </c>
      <c r="R10" s="23" t="str">
        <f t="shared" si="2"/>
        <v>Muito Importante-Favorável</v>
      </c>
      <c r="S10" s="23"/>
      <c r="T10" s="23"/>
      <c r="W10" s="21" t="str">
        <f t="shared" ref="W10:W12" si="5">CONCATENATE($S$6,"-",T5)</f>
        <v>Importante-Desfavorável</v>
      </c>
      <c r="Y10" s="22">
        <v>-8</v>
      </c>
      <c r="AA10" s="21" t="str">
        <f t="shared" si="3"/>
        <v>AMEAÇA</v>
      </c>
    </row>
    <row r="11" spans="2:27" ht="30" customHeight="1">
      <c r="B11" s="73" t="s">
        <v>137</v>
      </c>
      <c r="C11" s="67"/>
      <c r="D11" s="67"/>
      <c r="E11" s="67"/>
      <c r="F11" s="67"/>
      <c r="G11" s="68"/>
      <c r="H11" s="59" t="s">
        <v>125</v>
      </c>
      <c r="I11" s="112"/>
      <c r="J11" s="113"/>
      <c r="K11" s="59" t="s">
        <v>129</v>
      </c>
      <c r="L11" s="112"/>
      <c r="M11" s="113"/>
      <c r="N11" s="16">
        <f t="shared" si="0"/>
        <v>10</v>
      </c>
      <c r="O11" s="17" t="str">
        <f t="shared" si="1"/>
        <v>OPORTUNIDADE</v>
      </c>
      <c r="R11" s="23" t="str">
        <f t="shared" si="2"/>
        <v>Muito Importante-Favorável</v>
      </c>
      <c r="S11" s="23"/>
      <c r="T11" s="23"/>
      <c r="W11" s="21" t="str">
        <f t="shared" si="5"/>
        <v>Importante-Neutro</v>
      </c>
      <c r="Y11" s="22">
        <v>-2</v>
      </c>
      <c r="AA11" s="21" t="str">
        <f t="shared" si="3"/>
        <v>AMEAÇA</v>
      </c>
    </row>
    <row r="12" spans="2:27" ht="30" customHeight="1">
      <c r="B12" s="73" t="s">
        <v>138</v>
      </c>
      <c r="C12" s="67"/>
      <c r="D12" s="67"/>
      <c r="E12" s="67"/>
      <c r="F12" s="67"/>
      <c r="G12" s="68"/>
      <c r="H12" s="59" t="s">
        <v>125</v>
      </c>
      <c r="I12" s="112"/>
      <c r="J12" s="113"/>
      <c r="K12" s="59" t="s">
        <v>129</v>
      </c>
      <c r="L12" s="112"/>
      <c r="M12" s="113"/>
      <c r="N12" s="16">
        <f t="shared" si="0"/>
        <v>10</v>
      </c>
      <c r="O12" s="17" t="str">
        <f t="shared" si="1"/>
        <v>OPORTUNIDADE</v>
      </c>
      <c r="R12" s="23" t="str">
        <f t="shared" si="2"/>
        <v>Muito Importante-Favorável</v>
      </c>
      <c r="S12" s="23"/>
      <c r="T12" s="23"/>
      <c r="W12" s="21" t="str">
        <f t="shared" si="5"/>
        <v>Importante-Favorável</v>
      </c>
      <c r="Y12" s="22">
        <v>8</v>
      </c>
      <c r="AA12" s="21" t="str">
        <f t="shared" si="3"/>
        <v>OPORTUNIDADE</v>
      </c>
    </row>
    <row r="13" spans="2:27" ht="30" customHeight="1">
      <c r="B13" s="73" t="s">
        <v>139</v>
      </c>
      <c r="C13" s="67"/>
      <c r="D13" s="67"/>
      <c r="E13" s="67"/>
      <c r="F13" s="67"/>
      <c r="G13" s="68"/>
      <c r="H13" s="59" t="s">
        <v>125</v>
      </c>
      <c r="I13" s="112"/>
      <c r="J13" s="113"/>
      <c r="K13" s="59" t="s">
        <v>129</v>
      </c>
      <c r="L13" s="112"/>
      <c r="M13" s="113"/>
      <c r="N13" s="16">
        <f t="shared" si="0"/>
        <v>10</v>
      </c>
      <c r="O13" s="17" t="str">
        <f t="shared" si="1"/>
        <v>OPORTUNIDADE</v>
      </c>
      <c r="R13" s="23" t="str">
        <f t="shared" si="2"/>
        <v>Muito Importante-Favorável</v>
      </c>
      <c r="S13" s="23"/>
      <c r="T13" s="23"/>
      <c r="W13" s="21" t="str">
        <f t="shared" ref="W13:W15" si="6">CONCATENATE($S$7,"-",T5)</f>
        <v>Muito Importante-Desfavorável</v>
      </c>
      <c r="Y13" s="22">
        <v>-10</v>
      </c>
      <c r="AA13" s="21" t="str">
        <f t="shared" si="3"/>
        <v>AMEAÇA</v>
      </c>
    </row>
    <row r="14" spans="2:27" ht="30" customHeight="1">
      <c r="B14" s="73" t="s">
        <v>140</v>
      </c>
      <c r="C14" s="67"/>
      <c r="D14" s="67"/>
      <c r="E14" s="67"/>
      <c r="F14" s="67"/>
      <c r="G14" s="68"/>
      <c r="H14" s="59" t="s">
        <v>125</v>
      </c>
      <c r="I14" s="112"/>
      <c r="J14" s="113"/>
      <c r="K14" s="59" t="s">
        <v>58</v>
      </c>
      <c r="L14" s="112"/>
      <c r="M14" s="113"/>
      <c r="N14" s="16">
        <f t="shared" si="0"/>
        <v>8</v>
      </c>
      <c r="O14" s="17" t="str">
        <f t="shared" si="1"/>
        <v>OPORTUNIDADE</v>
      </c>
      <c r="R14" s="23" t="str">
        <f t="shared" si="2"/>
        <v>Importante-Favorável</v>
      </c>
      <c r="S14" s="23"/>
      <c r="T14" s="23"/>
      <c r="W14" s="21" t="str">
        <f t="shared" si="6"/>
        <v>Muito Importante-Neutro</v>
      </c>
      <c r="Y14" s="22">
        <v>-4</v>
      </c>
      <c r="AA14" s="21" t="str">
        <f t="shared" si="3"/>
        <v>AMEAÇA</v>
      </c>
    </row>
    <row r="15" spans="2:27" ht="30" customHeight="1">
      <c r="B15" s="73" t="s">
        <v>141</v>
      </c>
      <c r="C15" s="67"/>
      <c r="D15" s="67"/>
      <c r="E15" s="67"/>
      <c r="F15" s="67"/>
      <c r="G15" s="68"/>
      <c r="H15" s="59" t="s">
        <v>130</v>
      </c>
      <c r="I15" s="112"/>
      <c r="J15" s="113"/>
      <c r="K15" s="59" t="s">
        <v>58</v>
      </c>
      <c r="L15" s="112"/>
      <c r="M15" s="113"/>
      <c r="N15" s="16">
        <f t="shared" si="0"/>
        <v>-2</v>
      </c>
      <c r="O15" s="17" t="str">
        <f t="shared" si="1"/>
        <v>AMEAÇA</v>
      </c>
      <c r="R15" s="23" t="str">
        <f t="shared" si="2"/>
        <v>Importante-Neutro</v>
      </c>
      <c r="S15" s="23"/>
      <c r="T15" s="23"/>
      <c r="W15" s="25" t="str">
        <f t="shared" si="6"/>
        <v>Muito Importante-Favorável</v>
      </c>
      <c r="Y15" s="26">
        <v>10</v>
      </c>
      <c r="AA15" s="25" t="str">
        <f t="shared" si="3"/>
        <v>OPORTUNIDADE</v>
      </c>
    </row>
    <row r="16" spans="2:27" ht="30" customHeight="1">
      <c r="B16" s="73" t="s">
        <v>142</v>
      </c>
      <c r="C16" s="67"/>
      <c r="D16" s="67"/>
      <c r="E16" s="67"/>
      <c r="F16" s="67"/>
      <c r="G16" s="68"/>
      <c r="H16" s="59" t="s">
        <v>130</v>
      </c>
      <c r="I16" s="112"/>
      <c r="J16" s="113"/>
      <c r="K16" s="59" t="s">
        <v>58</v>
      </c>
      <c r="L16" s="112"/>
      <c r="M16" s="113"/>
      <c r="N16" s="16">
        <f t="shared" si="0"/>
        <v>-2</v>
      </c>
      <c r="O16" s="17" t="str">
        <f t="shared" si="1"/>
        <v>AMEAÇA</v>
      </c>
      <c r="R16" s="23" t="str">
        <f t="shared" si="2"/>
        <v>Importante-Neutro</v>
      </c>
      <c r="S16" s="23"/>
      <c r="T16" s="23"/>
    </row>
    <row r="17" spans="2:20" ht="30" customHeight="1">
      <c r="B17" s="73" t="s">
        <v>143</v>
      </c>
      <c r="C17" s="67"/>
      <c r="D17" s="67"/>
      <c r="E17" s="67"/>
      <c r="F17" s="67"/>
      <c r="G17" s="68"/>
      <c r="H17" s="59" t="s">
        <v>125</v>
      </c>
      <c r="I17" s="112"/>
      <c r="J17" s="113"/>
      <c r="K17" s="59" t="s">
        <v>58</v>
      </c>
      <c r="L17" s="112"/>
      <c r="M17" s="113"/>
      <c r="N17" s="16">
        <f t="shared" si="0"/>
        <v>8</v>
      </c>
      <c r="O17" s="17" t="str">
        <f t="shared" si="1"/>
        <v>OPORTUNIDADE</v>
      </c>
      <c r="R17" s="23" t="str">
        <f t="shared" si="2"/>
        <v>Importante-Favorável</v>
      </c>
      <c r="S17" s="23"/>
      <c r="T17" s="23"/>
    </row>
    <row r="18" spans="2:20" ht="30" customHeight="1">
      <c r="B18" s="73" t="s">
        <v>144</v>
      </c>
      <c r="C18" s="67"/>
      <c r="D18" s="67"/>
      <c r="E18" s="67"/>
      <c r="F18" s="67"/>
      <c r="G18" s="68"/>
      <c r="H18" s="59" t="s">
        <v>125</v>
      </c>
      <c r="I18" s="112"/>
      <c r="J18" s="113"/>
      <c r="K18" s="59" t="s">
        <v>58</v>
      </c>
      <c r="L18" s="112"/>
      <c r="M18" s="113"/>
      <c r="N18" s="16">
        <f t="shared" si="0"/>
        <v>8</v>
      </c>
      <c r="O18" s="17" t="str">
        <f t="shared" si="1"/>
        <v>OPORTUNIDADE</v>
      </c>
      <c r="R18" s="23" t="str">
        <f t="shared" si="2"/>
        <v>Importante-Favorável</v>
      </c>
      <c r="S18" s="23"/>
      <c r="T18" s="23"/>
    </row>
    <row r="19" spans="2:20" ht="30" customHeight="1">
      <c r="B19" s="73" t="s">
        <v>145</v>
      </c>
      <c r="C19" s="67"/>
      <c r="D19" s="67"/>
      <c r="E19" s="67"/>
      <c r="F19" s="67"/>
      <c r="G19" s="68"/>
      <c r="H19" s="59" t="s">
        <v>127</v>
      </c>
      <c r="I19" s="112"/>
      <c r="J19" s="113"/>
      <c r="K19" s="59" t="s">
        <v>58</v>
      </c>
      <c r="L19" s="112"/>
      <c r="M19" s="113"/>
      <c r="N19" s="16">
        <f t="shared" si="0"/>
        <v>-8</v>
      </c>
      <c r="O19" s="17" t="str">
        <f t="shared" si="1"/>
        <v>AMEAÇA</v>
      </c>
      <c r="R19" s="23" t="str">
        <f t="shared" si="2"/>
        <v>Importante-Desfavorável</v>
      </c>
      <c r="S19" s="23"/>
      <c r="T19" s="23"/>
    </row>
    <row r="20" spans="2:20" ht="30" customHeight="1">
      <c r="B20" s="73" t="s">
        <v>146</v>
      </c>
      <c r="C20" s="67"/>
      <c r="D20" s="67"/>
      <c r="E20" s="67"/>
      <c r="F20" s="67"/>
      <c r="G20" s="68"/>
      <c r="H20" s="59" t="s">
        <v>130</v>
      </c>
      <c r="I20" s="112"/>
      <c r="J20" s="113"/>
      <c r="K20" s="59" t="s">
        <v>58</v>
      </c>
      <c r="L20" s="112"/>
      <c r="M20" s="113"/>
      <c r="N20" s="16">
        <f t="shared" si="0"/>
        <v>-2</v>
      </c>
      <c r="O20" s="17" t="str">
        <f t="shared" si="1"/>
        <v>AMEAÇA</v>
      </c>
      <c r="R20" s="23" t="str">
        <f t="shared" si="2"/>
        <v>Importante-Neutro</v>
      </c>
      <c r="S20" s="23"/>
      <c r="T20" s="23"/>
    </row>
    <row r="21" spans="2:20" ht="30" customHeight="1">
      <c r="B21" s="73" t="s">
        <v>147</v>
      </c>
      <c r="C21" s="67"/>
      <c r="D21" s="67"/>
      <c r="E21" s="67"/>
      <c r="F21" s="67"/>
      <c r="G21" s="68"/>
      <c r="H21" s="59" t="s">
        <v>125</v>
      </c>
      <c r="I21" s="112"/>
      <c r="J21" s="113"/>
      <c r="K21" s="59" t="s">
        <v>129</v>
      </c>
      <c r="L21" s="112"/>
      <c r="M21" s="113"/>
      <c r="N21" s="16">
        <f t="shared" si="0"/>
        <v>10</v>
      </c>
      <c r="O21" s="17" t="str">
        <f t="shared" si="1"/>
        <v>OPORTUNIDADE</v>
      </c>
      <c r="R21" s="23" t="str">
        <f t="shared" si="2"/>
        <v>Muito Importante-Favorável</v>
      </c>
      <c r="S21" s="23"/>
      <c r="T21" s="23"/>
    </row>
    <row r="22" spans="2:20" ht="30" customHeight="1">
      <c r="B22" s="73" t="s">
        <v>148</v>
      </c>
      <c r="C22" s="67"/>
      <c r="D22" s="67"/>
      <c r="E22" s="67"/>
      <c r="F22" s="67"/>
      <c r="G22" s="68"/>
      <c r="H22" s="59" t="s">
        <v>125</v>
      </c>
      <c r="I22" s="112"/>
      <c r="J22" s="113"/>
      <c r="K22" s="59" t="s">
        <v>129</v>
      </c>
      <c r="L22" s="112"/>
      <c r="M22" s="113"/>
      <c r="N22" s="16">
        <f t="shared" si="0"/>
        <v>10</v>
      </c>
      <c r="O22" s="17" t="str">
        <f t="shared" si="1"/>
        <v>OPORTUNIDADE</v>
      </c>
      <c r="R22" s="23" t="str">
        <f t="shared" si="2"/>
        <v>Muito Importante-Favorável</v>
      </c>
      <c r="S22" s="23"/>
      <c r="T22" s="23"/>
    </row>
    <row r="23" spans="2:20" ht="30" customHeight="1">
      <c r="B23" s="73" t="s">
        <v>149</v>
      </c>
      <c r="C23" s="67"/>
      <c r="D23" s="67"/>
      <c r="E23" s="67"/>
      <c r="F23" s="67"/>
      <c r="G23" s="68"/>
      <c r="H23" s="59" t="s">
        <v>125</v>
      </c>
      <c r="I23" s="112"/>
      <c r="J23" s="113"/>
      <c r="K23" s="59" t="s">
        <v>58</v>
      </c>
      <c r="L23" s="112"/>
      <c r="M23" s="113"/>
      <c r="N23" s="16">
        <f t="shared" si="0"/>
        <v>8</v>
      </c>
      <c r="O23" s="17" t="str">
        <f t="shared" si="1"/>
        <v>OPORTUNIDADE</v>
      </c>
      <c r="R23" s="23" t="str">
        <f t="shared" si="2"/>
        <v>Importante-Favorável</v>
      </c>
      <c r="S23" s="23"/>
      <c r="T23" s="23"/>
    </row>
    <row r="24" spans="2:20" ht="30" customHeight="1">
      <c r="B24" s="73" t="s">
        <v>150</v>
      </c>
      <c r="C24" s="67"/>
      <c r="D24" s="67"/>
      <c r="E24" s="67"/>
      <c r="F24" s="67"/>
      <c r="G24" s="68"/>
      <c r="H24" s="59" t="s">
        <v>130</v>
      </c>
      <c r="I24" s="112"/>
      <c r="J24" s="113"/>
      <c r="K24" s="59" t="s">
        <v>58</v>
      </c>
      <c r="L24" s="112"/>
      <c r="M24" s="113"/>
      <c r="N24" s="16">
        <f t="shared" si="0"/>
        <v>-2</v>
      </c>
      <c r="O24" s="17" t="str">
        <f t="shared" si="1"/>
        <v>AMEAÇA</v>
      </c>
      <c r="R24" s="23" t="str">
        <f t="shared" si="2"/>
        <v>Importante-Neutro</v>
      </c>
      <c r="S24" s="23"/>
      <c r="T24" s="23"/>
    </row>
    <row r="25" spans="2:20" ht="30" customHeight="1">
      <c r="B25" s="73" t="s">
        <v>151</v>
      </c>
      <c r="C25" s="67"/>
      <c r="D25" s="67"/>
      <c r="E25" s="67"/>
      <c r="F25" s="67"/>
      <c r="G25" s="68"/>
      <c r="H25" s="59" t="s">
        <v>127</v>
      </c>
      <c r="I25" s="112"/>
      <c r="J25" s="113"/>
      <c r="K25" s="59" t="s">
        <v>58</v>
      </c>
      <c r="L25" s="112"/>
      <c r="M25" s="113"/>
      <c r="N25" s="16">
        <f t="shared" si="0"/>
        <v>-8</v>
      </c>
      <c r="O25" s="17" t="str">
        <f t="shared" si="1"/>
        <v>AMEAÇA</v>
      </c>
      <c r="R25" s="23" t="str">
        <f t="shared" si="2"/>
        <v>Importante-Desfavorável</v>
      </c>
      <c r="S25" s="23"/>
      <c r="T25" s="23"/>
    </row>
    <row r="26" spans="2:20" ht="30" customHeight="1">
      <c r="B26" s="73" t="s">
        <v>152</v>
      </c>
      <c r="C26" s="67"/>
      <c r="D26" s="67"/>
      <c r="E26" s="67"/>
      <c r="F26" s="67"/>
      <c r="G26" s="68"/>
      <c r="H26" s="59" t="s">
        <v>125</v>
      </c>
      <c r="I26" s="112"/>
      <c r="J26" s="113"/>
      <c r="K26" s="59" t="s">
        <v>129</v>
      </c>
      <c r="L26" s="112"/>
      <c r="M26" s="113"/>
      <c r="N26" s="16">
        <f t="shared" si="0"/>
        <v>10</v>
      </c>
      <c r="O26" s="17" t="str">
        <f t="shared" si="1"/>
        <v>OPORTUNIDADE</v>
      </c>
      <c r="R26" s="23" t="str">
        <f t="shared" si="2"/>
        <v>Muito Importante-Favorável</v>
      </c>
      <c r="S26" s="23"/>
      <c r="T26" s="23"/>
    </row>
    <row r="27" spans="2:20" ht="30" customHeight="1">
      <c r="B27" s="73" t="s">
        <v>153</v>
      </c>
      <c r="C27" s="67"/>
      <c r="D27" s="67"/>
      <c r="E27" s="67"/>
      <c r="F27" s="67"/>
      <c r="G27" s="68"/>
      <c r="H27" s="59" t="s">
        <v>125</v>
      </c>
      <c r="I27" s="112"/>
      <c r="J27" s="113"/>
      <c r="K27" s="59" t="s">
        <v>129</v>
      </c>
      <c r="L27" s="112"/>
      <c r="M27" s="113"/>
      <c r="N27" s="16">
        <f t="shared" si="0"/>
        <v>10</v>
      </c>
      <c r="O27" s="17" t="str">
        <f t="shared" si="1"/>
        <v>OPORTUNIDADE</v>
      </c>
      <c r="R27" s="23" t="str">
        <f t="shared" si="2"/>
        <v>Muito Importante-Favorável</v>
      </c>
      <c r="S27" s="23"/>
      <c r="T27" s="23"/>
    </row>
    <row r="28" spans="2:20" ht="30" customHeight="1">
      <c r="B28" s="73" t="s">
        <v>154</v>
      </c>
      <c r="C28" s="67"/>
      <c r="D28" s="67"/>
      <c r="E28" s="67"/>
      <c r="F28" s="67"/>
      <c r="G28" s="68"/>
      <c r="H28" s="59" t="s">
        <v>125</v>
      </c>
      <c r="I28" s="112"/>
      <c r="J28" s="113"/>
      <c r="K28" s="59" t="s">
        <v>129</v>
      </c>
      <c r="L28" s="112"/>
      <c r="M28" s="113"/>
      <c r="N28" s="16">
        <f t="shared" si="0"/>
        <v>10</v>
      </c>
      <c r="O28" s="17" t="str">
        <f t="shared" si="1"/>
        <v>OPORTUNIDADE</v>
      </c>
      <c r="R28" s="23" t="str">
        <f t="shared" si="2"/>
        <v>Muito Importante-Favorável</v>
      </c>
      <c r="S28" s="23"/>
      <c r="T28" s="23"/>
    </row>
    <row r="29" spans="2:20" ht="30" customHeight="1">
      <c r="B29" s="73" t="s">
        <v>155</v>
      </c>
      <c r="C29" s="67"/>
      <c r="D29" s="67"/>
      <c r="E29" s="67"/>
      <c r="F29" s="67"/>
      <c r="G29" s="68"/>
      <c r="H29" s="59" t="s">
        <v>125</v>
      </c>
      <c r="I29" s="112"/>
      <c r="J29" s="113"/>
      <c r="K29" s="59" t="s">
        <v>129</v>
      </c>
      <c r="L29" s="112"/>
      <c r="M29" s="113"/>
      <c r="N29" s="16">
        <f t="shared" ref="N29:N54" si="7">IF(OR(H29="",K29=""),"-",VLOOKUP(R29,$W$7:$Y$15,3,FALSE))</f>
        <v>10</v>
      </c>
      <c r="O29" s="17" t="str">
        <f t="shared" ref="O29:O55" si="8">IF(N29="-","-",IF(N29&gt;0,"OPORTUNIDADE",IF(N29=0,"NEUTRO","AMEAÇA")))</f>
        <v>OPORTUNIDADE</v>
      </c>
      <c r="R29" s="23" t="str">
        <f t="shared" si="2"/>
        <v>Muito Importante-Favorável</v>
      </c>
    </row>
    <row r="30" spans="2:20" ht="30" customHeight="1">
      <c r="B30" s="73" t="s">
        <v>156</v>
      </c>
      <c r="C30" s="67"/>
      <c r="D30" s="67"/>
      <c r="E30" s="67"/>
      <c r="F30" s="67"/>
      <c r="G30" s="68"/>
      <c r="H30" s="59" t="s">
        <v>130</v>
      </c>
      <c r="I30" s="112"/>
      <c r="J30" s="113"/>
      <c r="K30" s="59" t="s">
        <v>58</v>
      </c>
      <c r="L30" s="112"/>
      <c r="M30" s="113"/>
      <c r="N30" s="16">
        <f t="shared" si="7"/>
        <v>-2</v>
      </c>
      <c r="O30" s="17" t="str">
        <f t="shared" si="8"/>
        <v>AMEAÇA</v>
      </c>
      <c r="R30" s="23" t="str">
        <f t="shared" si="2"/>
        <v>Importante-Neutro</v>
      </c>
    </row>
    <row r="31" spans="2:20" ht="30" customHeight="1">
      <c r="B31" s="73" t="s">
        <v>157</v>
      </c>
      <c r="C31" s="67"/>
      <c r="D31" s="67"/>
      <c r="E31" s="67"/>
      <c r="F31" s="67"/>
      <c r="G31" s="68"/>
      <c r="H31" s="59" t="s">
        <v>127</v>
      </c>
      <c r="I31" s="112"/>
      <c r="J31" s="113"/>
      <c r="K31" s="59" t="s">
        <v>58</v>
      </c>
      <c r="L31" s="112"/>
      <c r="M31" s="113"/>
      <c r="N31" s="16">
        <f t="shared" si="7"/>
        <v>-8</v>
      </c>
      <c r="O31" s="17" t="str">
        <f t="shared" si="8"/>
        <v>AMEAÇA</v>
      </c>
      <c r="R31" s="23" t="str">
        <f t="shared" si="2"/>
        <v>Importante-Desfavorável</v>
      </c>
    </row>
    <row r="32" spans="2:20" ht="30" customHeight="1">
      <c r="B32" s="73" t="s">
        <v>158</v>
      </c>
      <c r="C32" s="67"/>
      <c r="D32" s="67"/>
      <c r="E32" s="67"/>
      <c r="F32" s="67"/>
      <c r="G32" s="68"/>
      <c r="H32" s="59" t="s">
        <v>127</v>
      </c>
      <c r="I32" s="112"/>
      <c r="J32" s="113"/>
      <c r="K32" s="59" t="s">
        <v>129</v>
      </c>
      <c r="L32" s="112"/>
      <c r="M32" s="113"/>
      <c r="N32" s="16">
        <f t="shared" si="7"/>
        <v>-10</v>
      </c>
      <c r="O32" s="17" t="str">
        <f t="shared" si="8"/>
        <v>AMEAÇA</v>
      </c>
      <c r="R32" s="23" t="str">
        <f t="shared" si="2"/>
        <v>Muito Importante-Desfavorável</v>
      </c>
    </row>
    <row r="33" spans="2:18" ht="30" customHeight="1">
      <c r="B33" s="73" t="s">
        <v>159</v>
      </c>
      <c r="C33" s="67"/>
      <c r="D33" s="67"/>
      <c r="E33" s="67"/>
      <c r="F33" s="67"/>
      <c r="G33" s="68"/>
      <c r="H33" s="59" t="s">
        <v>127</v>
      </c>
      <c r="I33" s="112"/>
      <c r="J33" s="113"/>
      <c r="K33" s="59" t="s">
        <v>129</v>
      </c>
      <c r="L33" s="112"/>
      <c r="M33" s="113"/>
      <c r="N33" s="16">
        <f t="shared" si="7"/>
        <v>-10</v>
      </c>
      <c r="O33" s="17" t="str">
        <f t="shared" si="8"/>
        <v>AMEAÇA</v>
      </c>
      <c r="R33" s="23" t="str">
        <f t="shared" si="2"/>
        <v>Muito Importante-Desfavorável</v>
      </c>
    </row>
    <row r="34" spans="2:18" ht="30" customHeight="1">
      <c r="B34" s="73" t="s">
        <v>160</v>
      </c>
      <c r="C34" s="67"/>
      <c r="D34" s="67"/>
      <c r="E34" s="67"/>
      <c r="F34" s="67"/>
      <c r="G34" s="68"/>
      <c r="H34" s="59" t="s">
        <v>127</v>
      </c>
      <c r="I34" s="112"/>
      <c r="J34" s="113"/>
      <c r="K34" s="59" t="s">
        <v>129</v>
      </c>
      <c r="L34" s="112"/>
      <c r="M34" s="113"/>
      <c r="N34" s="16">
        <f t="shared" si="7"/>
        <v>-10</v>
      </c>
      <c r="O34" s="17" t="str">
        <f t="shared" si="8"/>
        <v>AMEAÇA</v>
      </c>
      <c r="R34" s="23" t="str">
        <f t="shared" si="2"/>
        <v>Muito Importante-Desfavorável</v>
      </c>
    </row>
    <row r="35" spans="2:18" ht="30" customHeight="1">
      <c r="B35" s="73" t="s">
        <v>161</v>
      </c>
      <c r="C35" s="67"/>
      <c r="D35" s="67"/>
      <c r="E35" s="67"/>
      <c r="F35" s="67"/>
      <c r="G35" s="68"/>
      <c r="H35" s="59" t="s">
        <v>130</v>
      </c>
      <c r="I35" s="112"/>
      <c r="J35" s="113"/>
      <c r="K35" s="59" t="s">
        <v>129</v>
      </c>
      <c r="L35" s="112"/>
      <c r="M35" s="113"/>
      <c r="N35" s="16">
        <f t="shared" si="7"/>
        <v>-4</v>
      </c>
      <c r="O35" s="17" t="str">
        <f t="shared" si="8"/>
        <v>AMEAÇA</v>
      </c>
      <c r="R35" s="23" t="str">
        <f t="shared" si="2"/>
        <v>Muito Importante-Neutro</v>
      </c>
    </row>
    <row r="36" spans="2:18" ht="30" customHeight="1">
      <c r="B36" s="73" t="s">
        <v>162</v>
      </c>
      <c r="C36" s="67"/>
      <c r="D36" s="67"/>
      <c r="E36" s="67"/>
      <c r="F36" s="67"/>
      <c r="G36" s="68"/>
      <c r="H36" s="59" t="s">
        <v>127</v>
      </c>
      <c r="I36" s="112"/>
      <c r="J36" s="113"/>
      <c r="K36" s="59" t="s">
        <v>129</v>
      </c>
      <c r="L36" s="112"/>
      <c r="M36" s="113"/>
      <c r="N36" s="16">
        <f t="shared" si="7"/>
        <v>-10</v>
      </c>
      <c r="O36" s="17" t="str">
        <f t="shared" si="8"/>
        <v>AMEAÇA</v>
      </c>
      <c r="R36" s="23" t="str">
        <f t="shared" si="2"/>
        <v>Muito Importante-Desfavorável</v>
      </c>
    </row>
    <row r="37" spans="2:18" ht="30" customHeight="1">
      <c r="B37" s="73" t="s">
        <v>163</v>
      </c>
      <c r="C37" s="67"/>
      <c r="D37" s="67"/>
      <c r="E37" s="67"/>
      <c r="F37" s="67"/>
      <c r="G37" s="68"/>
      <c r="H37" s="59" t="s">
        <v>127</v>
      </c>
      <c r="I37" s="112"/>
      <c r="J37" s="113"/>
      <c r="K37" s="59" t="s">
        <v>129</v>
      </c>
      <c r="L37" s="112"/>
      <c r="M37" s="113"/>
      <c r="N37" s="16">
        <f t="shared" si="7"/>
        <v>-10</v>
      </c>
      <c r="O37" s="17" t="str">
        <f t="shared" si="8"/>
        <v>AMEAÇA</v>
      </c>
      <c r="R37" s="23" t="str">
        <f t="shared" si="2"/>
        <v>Muito Importante-Desfavorável</v>
      </c>
    </row>
    <row r="38" spans="2:18" ht="30" customHeight="1">
      <c r="B38" s="73" t="s">
        <v>164</v>
      </c>
      <c r="C38" s="67"/>
      <c r="D38" s="67"/>
      <c r="E38" s="67"/>
      <c r="F38" s="67"/>
      <c r="G38" s="68"/>
      <c r="H38" s="59" t="s">
        <v>130</v>
      </c>
      <c r="I38" s="112"/>
      <c r="J38" s="113"/>
      <c r="K38" s="59" t="s">
        <v>129</v>
      </c>
      <c r="L38" s="112"/>
      <c r="M38" s="113"/>
      <c r="N38" s="16">
        <f t="shared" si="7"/>
        <v>-4</v>
      </c>
      <c r="O38" s="17" t="str">
        <f t="shared" si="8"/>
        <v>AMEAÇA</v>
      </c>
      <c r="R38" s="23" t="str">
        <f t="shared" si="2"/>
        <v>Muito Importante-Neutro</v>
      </c>
    </row>
    <row r="39" spans="2:18" ht="30" customHeight="1">
      <c r="B39" s="73" t="s">
        <v>165</v>
      </c>
      <c r="C39" s="67"/>
      <c r="D39" s="67"/>
      <c r="E39" s="67"/>
      <c r="F39" s="67"/>
      <c r="G39" s="68"/>
      <c r="H39" s="59" t="s">
        <v>127</v>
      </c>
      <c r="I39" s="112"/>
      <c r="J39" s="113"/>
      <c r="K39" s="59" t="s">
        <v>129</v>
      </c>
      <c r="L39" s="112"/>
      <c r="M39" s="113"/>
      <c r="N39" s="16">
        <f t="shared" si="7"/>
        <v>-10</v>
      </c>
      <c r="O39" s="17" t="str">
        <f t="shared" si="8"/>
        <v>AMEAÇA</v>
      </c>
      <c r="R39" s="23" t="str">
        <f t="shared" si="2"/>
        <v>Muito Importante-Desfavorável</v>
      </c>
    </row>
    <row r="40" spans="2:18" ht="30" customHeight="1">
      <c r="B40" s="73" t="s">
        <v>166</v>
      </c>
      <c r="C40" s="67"/>
      <c r="D40" s="67"/>
      <c r="E40" s="67"/>
      <c r="F40" s="67"/>
      <c r="G40" s="68"/>
      <c r="H40" s="59" t="s">
        <v>130</v>
      </c>
      <c r="I40" s="112"/>
      <c r="J40" s="113"/>
      <c r="K40" s="59" t="s">
        <v>129</v>
      </c>
      <c r="L40" s="112"/>
      <c r="M40" s="113"/>
      <c r="N40" s="16">
        <f t="shared" si="7"/>
        <v>-4</v>
      </c>
      <c r="O40" s="17" t="str">
        <f t="shared" si="8"/>
        <v>AMEAÇA</v>
      </c>
      <c r="R40" s="23" t="str">
        <f t="shared" si="2"/>
        <v>Muito Importante-Neutro</v>
      </c>
    </row>
    <row r="41" spans="2:18" ht="30" customHeight="1">
      <c r="B41" s="73" t="s">
        <v>167</v>
      </c>
      <c r="C41" s="67"/>
      <c r="D41" s="67"/>
      <c r="E41" s="67"/>
      <c r="F41" s="67"/>
      <c r="G41" s="68"/>
      <c r="H41" s="59" t="s">
        <v>127</v>
      </c>
      <c r="I41" s="112"/>
      <c r="J41" s="113"/>
      <c r="K41" s="59" t="s">
        <v>129</v>
      </c>
      <c r="L41" s="112"/>
      <c r="M41" s="113"/>
      <c r="N41" s="16">
        <f t="shared" si="7"/>
        <v>-10</v>
      </c>
      <c r="O41" s="17" t="str">
        <f t="shared" si="8"/>
        <v>AMEAÇA</v>
      </c>
      <c r="R41" s="23" t="str">
        <f t="shared" si="2"/>
        <v>Muito Importante-Desfavorável</v>
      </c>
    </row>
    <row r="42" spans="2:18" ht="30" customHeight="1">
      <c r="B42" s="73" t="s">
        <v>168</v>
      </c>
      <c r="C42" s="67"/>
      <c r="D42" s="67"/>
      <c r="E42" s="67"/>
      <c r="F42" s="67"/>
      <c r="G42" s="68"/>
      <c r="H42" s="59" t="s">
        <v>127</v>
      </c>
      <c r="I42" s="112"/>
      <c r="J42" s="113"/>
      <c r="K42" s="59" t="s">
        <v>129</v>
      </c>
      <c r="L42" s="112"/>
      <c r="M42" s="113"/>
      <c r="N42" s="16">
        <f t="shared" si="7"/>
        <v>-10</v>
      </c>
      <c r="O42" s="17" t="str">
        <f t="shared" si="8"/>
        <v>AMEAÇA</v>
      </c>
      <c r="R42" s="23" t="str">
        <f t="shared" si="2"/>
        <v>Muito Importante-Desfavorável</v>
      </c>
    </row>
    <row r="43" spans="2:18" ht="30" customHeight="1">
      <c r="B43" s="73" t="s">
        <v>169</v>
      </c>
      <c r="C43" s="67"/>
      <c r="D43" s="67"/>
      <c r="E43" s="67"/>
      <c r="F43" s="67"/>
      <c r="G43" s="68"/>
      <c r="H43" s="59" t="s">
        <v>127</v>
      </c>
      <c r="I43" s="112"/>
      <c r="J43" s="113"/>
      <c r="K43" s="59" t="s">
        <v>129</v>
      </c>
      <c r="L43" s="112"/>
      <c r="M43" s="113"/>
      <c r="N43" s="16">
        <f t="shared" si="7"/>
        <v>-10</v>
      </c>
      <c r="O43" s="17" t="str">
        <f t="shared" si="8"/>
        <v>AMEAÇA</v>
      </c>
      <c r="R43" s="23" t="str">
        <f t="shared" si="2"/>
        <v>Muito Importante-Desfavorável</v>
      </c>
    </row>
    <row r="44" spans="2:18" ht="30" customHeight="1">
      <c r="B44" s="73" t="s">
        <v>170</v>
      </c>
      <c r="C44" s="67"/>
      <c r="D44" s="67"/>
      <c r="E44" s="67"/>
      <c r="F44" s="67"/>
      <c r="G44" s="68"/>
      <c r="H44" s="59" t="s">
        <v>127</v>
      </c>
      <c r="I44" s="112"/>
      <c r="J44" s="113"/>
      <c r="K44" s="59" t="s">
        <v>129</v>
      </c>
      <c r="L44" s="112"/>
      <c r="M44" s="113"/>
      <c r="N44" s="16">
        <f t="shared" si="7"/>
        <v>-10</v>
      </c>
      <c r="O44" s="17" t="str">
        <f t="shared" si="8"/>
        <v>AMEAÇA</v>
      </c>
      <c r="R44" s="23" t="str">
        <f t="shared" si="2"/>
        <v>Muito Importante-Desfavorável</v>
      </c>
    </row>
    <row r="45" spans="2:18" ht="30" customHeight="1">
      <c r="B45" s="73" t="s">
        <v>171</v>
      </c>
      <c r="C45" s="67"/>
      <c r="D45" s="67"/>
      <c r="E45" s="67"/>
      <c r="F45" s="67"/>
      <c r="G45" s="68"/>
      <c r="H45" s="59" t="s">
        <v>130</v>
      </c>
      <c r="I45" s="112"/>
      <c r="J45" s="113"/>
      <c r="K45" s="59" t="s">
        <v>129</v>
      </c>
      <c r="L45" s="112"/>
      <c r="M45" s="113"/>
      <c r="N45" s="16">
        <f t="shared" si="7"/>
        <v>-4</v>
      </c>
      <c r="O45" s="17" t="str">
        <f t="shared" si="8"/>
        <v>AMEAÇA</v>
      </c>
      <c r="R45" s="23" t="str">
        <f t="shared" si="2"/>
        <v>Muito Importante-Neutro</v>
      </c>
    </row>
    <row r="46" spans="2:18" ht="30" customHeight="1">
      <c r="B46" s="73" t="s">
        <v>172</v>
      </c>
      <c r="C46" s="67"/>
      <c r="D46" s="67"/>
      <c r="E46" s="67"/>
      <c r="F46" s="67"/>
      <c r="G46" s="68"/>
      <c r="H46" s="59" t="s">
        <v>127</v>
      </c>
      <c r="I46" s="112"/>
      <c r="J46" s="113"/>
      <c r="K46" s="59" t="s">
        <v>129</v>
      </c>
      <c r="L46" s="112"/>
      <c r="M46" s="113"/>
      <c r="N46" s="16">
        <f t="shared" si="7"/>
        <v>-10</v>
      </c>
      <c r="O46" s="17" t="str">
        <f t="shared" si="8"/>
        <v>AMEAÇA</v>
      </c>
      <c r="R46" s="23" t="str">
        <f t="shared" si="2"/>
        <v>Muito Importante-Desfavorável</v>
      </c>
    </row>
    <row r="47" spans="2:18" ht="30" customHeight="1">
      <c r="B47" s="73" t="s">
        <v>173</v>
      </c>
      <c r="C47" s="67"/>
      <c r="D47" s="67"/>
      <c r="E47" s="67"/>
      <c r="F47" s="67"/>
      <c r="G47" s="68"/>
      <c r="H47" s="59" t="s">
        <v>127</v>
      </c>
      <c r="I47" s="112"/>
      <c r="J47" s="113"/>
      <c r="K47" s="59" t="s">
        <v>129</v>
      </c>
      <c r="L47" s="112"/>
      <c r="M47" s="113"/>
      <c r="N47" s="16">
        <f t="shared" si="7"/>
        <v>-10</v>
      </c>
      <c r="O47" s="17" t="str">
        <f t="shared" si="8"/>
        <v>AMEAÇA</v>
      </c>
      <c r="R47" s="23" t="str">
        <f t="shared" si="2"/>
        <v>Muito Importante-Desfavorável</v>
      </c>
    </row>
    <row r="48" spans="2:18" ht="30" customHeight="1">
      <c r="B48" s="73" t="s">
        <v>174</v>
      </c>
      <c r="C48" s="67"/>
      <c r="D48" s="67"/>
      <c r="E48" s="67"/>
      <c r="F48" s="67"/>
      <c r="G48" s="68"/>
      <c r="H48" s="59" t="s">
        <v>127</v>
      </c>
      <c r="I48" s="112"/>
      <c r="J48" s="113"/>
      <c r="K48" s="59" t="s">
        <v>129</v>
      </c>
      <c r="L48" s="112"/>
      <c r="M48" s="113"/>
      <c r="N48" s="16">
        <f t="shared" si="7"/>
        <v>-10</v>
      </c>
      <c r="O48" s="17" t="str">
        <f t="shared" si="8"/>
        <v>AMEAÇA</v>
      </c>
      <c r="R48" s="23" t="str">
        <f t="shared" si="2"/>
        <v>Muito Importante-Desfavorável</v>
      </c>
    </row>
    <row r="49" spans="2:18" ht="30" customHeight="1">
      <c r="B49" s="73" t="s">
        <v>175</v>
      </c>
      <c r="C49" s="67"/>
      <c r="D49" s="67"/>
      <c r="E49" s="67"/>
      <c r="F49" s="67"/>
      <c r="G49" s="68"/>
      <c r="H49" s="59" t="s">
        <v>130</v>
      </c>
      <c r="I49" s="112"/>
      <c r="J49" s="113"/>
      <c r="K49" s="59" t="s">
        <v>129</v>
      </c>
      <c r="L49" s="112"/>
      <c r="M49" s="113"/>
      <c r="N49" s="16">
        <f t="shared" si="7"/>
        <v>-4</v>
      </c>
      <c r="O49" s="17" t="str">
        <f t="shared" si="8"/>
        <v>AMEAÇA</v>
      </c>
      <c r="R49" s="23" t="str">
        <f t="shared" si="2"/>
        <v>Muito Importante-Neutro</v>
      </c>
    </row>
    <row r="50" spans="2:18" ht="30" customHeight="1">
      <c r="B50" s="73" t="s">
        <v>176</v>
      </c>
      <c r="C50" s="67"/>
      <c r="D50" s="67"/>
      <c r="E50" s="67"/>
      <c r="F50" s="67"/>
      <c r="G50" s="68"/>
      <c r="H50" s="59" t="s">
        <v>127</v>
      </c>
      <c r="I50" s="112"/>
      <c r="J50" s="113"/>
      <c r="K50" s="59" t="s">
        <v>129</v>
      </c>
      <c r="L50" s="112"/>
      <c r="M50" s="113"/>
      <c r="N50" s="16">
        <f t="shared" si="7"/>
        <v>-10</v>
      </c>
      <c r="O50" s="17" t="str">
        <f t="shared" si="8"/>
        <v>AMEAÇA</v>
      </c>
      <c r="R50" s="23" t="str">
        <f t="shared" si="2"/>
        <v>Muito Importante-Desfavorável</v>
      </c>
    </row>
    <row r="51" spans="2:18" ht="30" customHeight="1">
      <c r="B51" s="73" t="s">
        <v>177</v>
      </c>
      <c r="C51" s="67"/>
      <c r="D51" s="67"/>
      <c r="E51" s="67"/>
      <c r="F51" s="67"/>
      <c r="G51" s="68"/>
      <c r="H51" s="59" t="s">
        <v>127</v>
      </c>
      <c r="I51" s="112"/>
      <c r="J51" s="113"/>
      <c r="K51" s="59" t="s">
        <v>58</v>
      </c>
      <c r="L51" s="112"/>
      <c r="M51" s="113"/>
      <c r="N51" s="16">
        <f t="shared" si="7"/>
        <v>-8</v>
      </c>
      <c r="O51" s="17" t="str">
        <f t="shared" si="8"/>
        <v>AMEAÇA</v>
      </c>
      <c r="R51" s="23" t="str">
        <f t="shared" si="2"/>
        <v>Importante-Desfavorável</v>
      </c>
    </row>
    <row r="52" spans="2:18" ht="30" customHeight="1">
      <c r="B52" s="73" t="s">
        <v>178</v>
      </c>
      <c r="C52" s="67"/>
      <c r="D52" s="67"/>
      <c r="E52" s="67"/>
      <c r="F52" s="67"/>
      <c r="G52" s="68"/>
      <c r="H52" s="59" t="s">
        <v>127</v>
      </c>
      <c r="I52" s="112"/>
      <c r="J52" s="113"/>
      <c r="K52" s="59" t="s">
        <v>58</v>
      </c>
      <c r="L52" s="112"/>
      <c r="M52" s="113"/>
      <c r="N52" s="16">
        <f t="shared" si="7"/>
        <v>-8</v>
      </c>
      <c r="O52" s="17" t="str">
        <f t="shared" si="8"/>
        <v>AMEAÇA</v>
      </c>
      <c r="R52" s="23" t="str">
        <f t="shared" si="2"/>
        <v>Importante-Desfavorável</v>
      </c>
    </row>
    <row r="53" spans="2:18" ht="30" customHeight="1">
      <c r="B53" s="73" t="s">
        <v>179</v>
      </c>
      <c r="C53" s="67"/>
      <c r="D53" s="67"/>
      <c r="E53" s="67"/>
      <c r="F53" s="67"/>
      <c r="G53" s="68"/>
      <c r="H53" s="59" t="s">
        <v>127</v>
      </c>
      <c r="I53" s="112"/>
      <c r="J53" s="113"/>
      <c r="K53" s="59" t="s">
        <v>129</v>
      </c>
      <c r="L53" s="112"/>
      <c r="M53" s="113"/>
      <c r="N53" s="16">
        <f t="shared" si="7"/>
        <v>-10</v>
      </c>
      <c r="O53" s="17" t="str">
        <f t="shared" si="8"/>
        <v>AMEAÇA</v>
      </c>
      <c r="R53" s="23" t="str">
        <f t="shared" si="2"/>
        <v>Muito Importante-Desfavorável</v>
      </c>
    </row>
    <row r="54" spans="2:18" ht="30" customHeight="1">
      <c r="B54" s="73" t="s">
        <v>180</v>
      </c>
      <c r="C54" s="67"/>
      <c r="D54" s="67"/>
      <c r="E54" s="67"/>
      <c r="F54" s="67"/>
      <c r="G54" s="68"/>
      <c r="H54" s="59" t="s">
        <v>130</v>
      </c>
      <c r="I54" s="112"/>
      <c r="J54" s="113"/>
      <c r="K54" s="59" t="s">
        <v>129</v>
      </c>
      <c r="L54" s="112"/>
      <c r="M54" s="113"/>
      <c r="N54" s="16">
        <f t="shared" si="7"/>
        <v>-4</v>
      </c>
      <c r="O54" s="17" t="str">
        <f t="shared" si="8"/>
        <v>AMEAÇA</v>
      </c>
      <c r="R54" s="23" t="str">
        <f t="shared" si="2"/>
        <v>Muito Importante-Neutro</v>
      </c>
    </row>
    <row r="55" spans="2:18" ht="15" customHeight="1">
      <c r="N55" s="39">
        <f>SUM(N5:N54)</f>
        <v>-82</v>
      </c>
      <c r="O55" s="40" t="str">
        <f t="shared" si="8"/>
        <v>AMEAÇA</v>
      </c>
    </row>
  </sheetData>
  <mergeCells count="155">
    <mergeCell ref="B53:G53"/>
    <mergeCell ref="H53:J53"/>
    <mergeCell ref="K53:M53"/>
    <mergeCell ref="B54:G54"/>
    <mergeCell ref="H54:J54"/>
    <mergeCell ref="K54:M54"/>
    <mergeCell ref="B51:G51"/>
    <mergeCell ref="H51:J51"/>
    <mergeCell ref="K51:M51"/>
    <mergeCell ref="B52:G52"/>
    <mergeCell ref="H52:J52"/>
    <mergeCell ref="K52:M52"/>
    <mergeCell ref="B49:G49"/>
    <mergeCell ref="H49:J49"/>
    <mergeCell ref="K49:M49"/>
    <mergeCell ref="B50:G50"/>
    <mergeCell ref="H50:J50"/>
    <mergeCell ref="K50:M50"/>
    <mergeCell ref="B47:G47"/>
    <mergeCell ref="H47:J47"/>
    <mergeCell ref="K47:M47"/>
    <mergeCell ref="B48:G48"/>
    <mergeCell ref="H48:J48"/>
    <mergeCell ref="K48:M48"/>
    <mergeCell ref="B45:G45"/>
    <mergeCell ref="H45:J45"/>
    <mergeCell ref="K45:M45"/>
    <mergeCell ref="B46:G46"/>
    <mergeCell ref="H46:J46"/>
    <mergeCell ref="K46:M46"/>
    <mergeCell ref="B43:G43"/>
    <mergeCell ref="H43:J43"/>
    <mergeCell ref="K43:M43"/>
    <mergeCell ref="B44:G44"/>
    <mergeCell ref="H44:J44"/>
    <mergeCell ref="K44:M44"/>
    <mergeCell ref="B41:G41"/>
    <mergeCell ref="H41:J41"/>
    <mergeCell ref="K41:M41"/>
    <mergeCell ref="B42:G42"/>
    <mergeCell ref="H42:J42"/>
    <mergeCell ref="K42:M42"/>
    <mergeCell ref="B39:G39"/>
    <mergeCell ref="H39:J39"/>
    <mergeCell ref="K39:M39"/>
    <mergeCell ref="B40:G40"/>
    <mergeCell ref="H40:J40"/>
    <mergeCell ref="K40:M40"/>
    <mergeCell ref="B37:G37"/>
    <mergeCell ref="H37:J37"/>
    <mergeCell ref="K37:M37"/>
    <mergeCell ref="B38:G38"/>
    <mergeCell ref="H38:J38"/>
    <mergeCell ref="K38:M38"/>
    <mergeCell ref="B35:G35"/>
    <mergeCell ref="H35:J35"/>
    <mergeCell ref="K35:M35"/>
    <mergeCell ref="B36:G36"/>
    <mergeCell ref="H36:J36"/>
    <mergeCell ref="K36:M36"/>
    <mergeCell ref="B33:G33"/>
    <mergeCell ref="H33:J33"/>
    <mergeCell ref="K33:M33"/>
    <mergeCell ref="B34:G34"/>
    <mergeCell ref="H34:J34"/>
    <mergeCell ref="K34:M34"/>
    <mergeCell ref="B31:G31"/>
    <mergeCell ref="H31:J31"/>
    <mergeCell ref="K31:M31"/>
    <mergeCell ref="B32:G32"/>
    <mergeCell ref="H32:J32"/>
    <mergeCell ref="K32:M32"/>
    <mergeCell ref="B29:G29"/>
    <mergeCell ref="H29:J29"/>
    <mergeCell ref="K29:M29"/>
    <mergeCell ref="B30:G30"/>
    <mergeCell ref="H30:J30"/>
    <mergeCell ref="K30:M30"/>
    <mergeCell ref="B16:G16"/>
    <mergeCell ref="B15:G15"/>
    <mergeCell ref="H15:J15"/>
    <mergeCell ref="B17:G17"/>
    <mergeCell ref="B23:G23"/>
    <mergeCell ref="H23:J23"/>
    <mergeCell ref="H22:J22"/>
    <mergeCell ref="B21:G21"/>
    <mergeCell ref="H21:J21"/>
    <mergeCell ref="B22:G22"/>
    <mergeCell ref="K15:M15"/>
    <mergeCell ref="B26:G26"/>
    <mergeCell ref="B28:G28"/>
    <mergeCell ref="B27:G27"/>
    <mergeCell ref="K26:M26"/>
    <mergeCell ref="H26:J26"/>
    <mergeCell ref="H27:J27"/>
    <mergeCell ref="H25:J25"/>
    <mergeCell ref="W4:AA4"/>
    <mergeCell ref="H4:J4"/>
    <mergeCell ref="K4:M4"/>
    <mergeCell ref="K5:M5"/>
    <mergeCell ref="K6:M6"/>
    <mergeCell ref="B4:G4"/>
    <mergeCell ref="B11:G11"/>
    <mergeCell ref="H11:J11"/>
    <mergeCell ref="H9:J9"/>
    <mergeCell ref="K9:M9"/>
    <mergeCell ref="H8:J8"/>
    <mergeCell ref="H10:J10"/>
    <mergeCell ref="B5:G5"/>
    <mergeCell ref="B6:G6"/>
    <mergeCell ref="H5:J5"/>
    <mergeCell ref="H7:J7"/>
    <mergeCell ref="H6:J6"/>
    <mergeCell ref="B7:G7"/>
    <mergeCell ref="B8:G8"/>
    <mergeCell ref="B10:G10"/>
    <mergeCell ref="B9:G9"/>
    <mergeCell ref="K28:M28"/>
    <mergeCell ref="K27:M27"/>
    <mergeCell ref="H28:J28"/>
    <mergeCell ref="K25:M25"/>
    <mergeCell ref="H24:J24"/>
    <mergeCell ref="B18:G18"/>
    <mergeCell ref="H18:J18"/>
    <mergeCell ref="B19:G19"/>
    <mergeCell ref="H19:J19"/>
    <mergeCell ref="B24:G24"/>
    <mergeCell ref="H20:J20"/>
    <mergeCell ref="B25:G25"/>
    <mergeCell ref="B20:G20"/>
    <mergeCell ref="K22:M22"/>
    <mergeCell ref="K21:M21"/>
    <mergeCell ref="K17:M17"/>
    <mergeCell ref="K24:M24"/>
    <mergeCell ref="K23:M23"/>
    <mergeCell ref="K20:M20"/>
    <mergeCell ref="H17:J17"/>
    <mergeCell ref="K19:M19"/>
    <mergeCell ref="K18:M18"/>
    <mergeCell ref="H16:J16"/>
    <mergeCell ref="B2:O2"/>
    <mergeCell ref="K10:M10"/>
    <mergeCell ref="K11:M11"/>
    <mergeCell ref="B14:G14"/>
    <mergeCell ref="H14:J14"/>
    <mergeCell ref="K8:M8"/>
    <mergeCell ref="K7:M7"/>
    <mergeCell ref="K14:M14"/>
    <mergeCell ref="K16:M16"/>
    <mergeCell ref="B12:G12"/>
    <mergeCell ref="H12:J12"/>
    <mergeCell ref="B13:G13"/>
    <mergeCell ref="H13:J13"/>
    <mergeCell ref="K13:M13"/>
    <mergeCell ref="K12:M12"/>
  </mergeCells>
  <conditionalFormatting sqref="N5:N15">
    <cfRule type="cellIs" dxfId="1" priority="1" operator="lessThan">
      <formula>0</formula>
    </cfRule>
  </conditionalFormatting>
  <conditionalFormatting sqref="N5:N15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N16:N55">
    <cfRule type="cellIs" dxfId="0" priority="3" operator="lessThan">
      <formula>0</formula>
    </cfRule>
  </conditionalFormatting>
  <conditionalFormatting sqref="N16:N55">
    <cfRule type="colorScale" priority="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dataValidations count="2">
    <dataValidation type="list" allowBlank="1" showErrorMessage="1" sqref="H5:H54" xr:uid="{3F99A20C-DF53-4D78-9BB0-05AD5C98C15B}">
      <formula1>$T$5:$T$7</formula1>
    </dataValidation>
    <dataValidation type="list" allowBlank="1" showErrorMessage="1" sqref="K5:K54" xr:uid="{12EB6D28-1517-4BF6-B7D5-B84200EBBF06}">
      <formula1>$S$5:$S$7</formula1>
    </dataValidation>
  </dataValidations>
  <pageMargins left="0.511811024" right="0.511811024" top="0.78740157499999996" bottom="0.78740157499999996" header="0" footer="0"/>
  <pageSetup paperSize="9" orientation="portrait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2:R27"/>
  <sheetViews>
    <sheetView showGridLines="0" workbookViewId="0">
      <selection activeCell="R7" sqref="R7"/>
    </sheetView>
  </sheetViews>
  <sheetFormatPr defaultColWidth="14.42578125" defaultRowHeight="15" customHeight="1"/>
  <cols>
    <col min="1" max="1" width="5.42578125" customWidth="1"/>
    <col min="2" max="16" width="9.140625" customWidth="1"/>
    <col min="17" max="17" width="15.42578125" customWidth="1"/>
    <col min="18" max="18" width="9.140625" customWidth="1"/>
    <col min="19" max="19" width="7.42578125" customWidth="1"/>
  </cols>
  <sheetData>
    <row r="2" spans="17:18" ht="14.45">
      <c r="Q2" s="17" t="s">
        <v>181</v>
      </c>
      <c r="R2" s="17" t="s">
        <v>182</v>
      </c>
    </row>
    <row r="4" spans="17:18" ht="14.45">
      <c r="Q4" s="23" t="s">
        <v>183</v>
      </c>
      <c r="R4" s="23">
        <f>SUMIF('Fatores Internos'!$N$6:$N$82,"&gt;0")</f>
        <v>330</v>
      </c>
    </row>
    <row r="5" spans="17:18" ht="14.45">
      <c r="Q5" s="23" t="s">
        <v>184</v>
      </c>
      <c r="R5" s="23">
        <f>SUMIF('Fatores Externos'!$N$5:$N$54,"&gt;0")</f>
        <v>152</v>
      </c>
    </row>
    <row r="6" spans="17:18" ht="14.45">
      <c r="Q6" s="23" t="s">
        <v>185</v>
      </c>
      <c r="R6" s="23">
        <f>ABS(SUMIF('Fatores Internos'!$N$6:$N$82,"&lt;0"))</f>
        <v>100</v>
      </c>
    </row>
    <row r="7" spans="17:18" ht="14.45">
      <c r="Q7" s="23" t="s">
        <v>186</v>
      </c>
      <c r="R7" s="23">
        <f>ABS(SUMIF('Fatores Externos'!$N$5:$N$54,"&lt;0"))</f>
        <v>234</v>
      </c>
    </row>
    <row r="20" spans="2:3" ht="15.75" customHeight="1"/>
    <row r="21" spans="2:3" ht="15.75" customHeight="1"/>
    <row r="22" spans="2:3" ht="15.75" customHeight="1"/>
    <row r="23" spans="2:3" ht="15.75" customHeight="1"/>
    <row r="24" spans="2:3" ht="15.75" customHeight="1"/>
    <row r="25" spans="2:3" ht="15.75" customHeight="1"/>
    <row r="27" spans="2:3" ht="15" customHeight="1">
      <c r="B27" t="s">
        <v>187</v>
      </c>
      <c r="C27" t="s">
        <v>188</v>
      </c>
    </row>
  </sheetData>
  <pageMargins left="0.511811024" right="0.511811024" top="0.78740157499999996" bottom="0.78740157499999996" header="0" footer="0"/>
  <pageSetup orientation="landscape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a2a539f4-b50f-42f3-b2a4-1a53eefd05ed" xsi:nil="true"/>
    <lcf76f155ced4ddcb4097134ff3c332f xmlns="b01b3f48-e6f8-48ae-bd26-1ce552eb53c8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64D25317A6563E47A7388D67D2D8FBDD" ma:contentTypeVersion="12" ma:contentTypeDescription="Crie um novo documento." ma:contentTypeScope="" ma:versionID="7686d5b87a4b009ff4c4b117a5b3720a">
  <xsd:schema xmlns:xsd="http://www.w3.org/2001/XMLSchema" xmlns:xs="http://www.w3.org/2001/XMLSchema" xmlns:p="http://schemas.microsoft.com/office/2006/metadata/properties" xmlns:ns2="b01b3f48-e6f8-48ae-bd26-1ce552eb53c8" xmlns:ns3="a2a539f4-b50f-42f3-b2a4-1a53eefd05ed" targetNamespace="http://schemas.microsoft.com/office/2006/metadata/properties" ma:root="true" ma:fieldsID="f1b71741a7d54abc8f08567d9f84a0ec" ns2:_="" ns3:_="">
    <xsd:import namespace="b01b3f48-e6f8-48ae-bd26-1ce552eb53c8"/>
    <xsd:import namespace="a2a539f4-b50f-42f3-b2a4-1a53eefd05e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01b3f48-e6f8-48ae-bd26-1ce552eb53c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Marcações de imagem" ma:readOnly="false" ma:fieldId="{5cf76f15-5ced-4ddc-b409-7134ff3c332f}" ma:taxonomyMulti="true" ma:sspId="f329f067-9640-44d5-8564-a72189d1322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16" nillable="true" ma:displayName="Location" ma:indexed="true" ma:internalName="MediaServiceLocation" ma:readOnly="true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2a539f4-b50f-42f3-b2a4-1a53eefd05ed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06f0ec10-0299-4a33-83fa-b63510549010}" ma:internalName="TaxCatchAll" ma:showField="CatchAllData" ma:web="a2a539f4-b50f-42f3-b2a4-1a53eefd05e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F9C7C82-8FAE-48A9-90A3-83BCC3DF6A4B}"/>
</file>

<file path=customXml/itemProps2.xml><?xml version="1.0" encoding="utf-8"?>
<ds:datastoreItem xmlns:ds="http://schemas.openxmlformats.org/officeDocument/2006/customXml" ds:itemID="{5D081841-4B3C-4F4E-A687-1F290AE0BD60}"/>
</file>

<file path=customXml/itemProps3.xml><?xml version="1.0" encoding="utf-8"?>
<ds:datastoreItem xmlns:ds="http://schemas.openxmlformats.org/officeDocument/2006/customXml" ds:itemID="{8B481054-FCB1-4FFB-8590-568D6557F94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ROSILANE PONTES BERNARD</dc:creator>
  <cp:keywords/>
  <dc:description/>
  <cp:lastModifiedBy>DAYANE DORNELLES</cp:lastModifiedBy>
  <cp:revision/>
  <dcterms:created xsi:type="dcterms:W3CDTF">2024-09-10T18:09:48Z</dcterms:created>
  <dcterms:modified xsi:type="dcterms:W3CDTF">2025-03-11T18:38:05Z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0x01010064D25317A6563E47A7388D67D2D8FBDD</vt:lpwstr>
  </property>
  <property fmtid="{D5CDD505-2E9C-101B-9397-08002B2CF9AE}" pid="3" name="MediaServiceImageTags">
    <vt:lpwstr/>
  </property>
</Properties>
</file>